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M:\PRZETARGI\2025\powyżej 130 tys\19_361.56 Odnowa DW 551\3. Platforma\"/>
    </mc:Choice>
  </mc:AlternateContent>
  <xr:revisionPtr revIDLastSave="0" documentId="13_ncr:1_{DF319C14-66AB-45EC-9401-096484287185}" xr6:coauthVersionLast="47" xr6:coauthVersionMax="47" xr10:uidLastSave="{00000000-0000-0000-0000-000000000000}"/>
  <workbookProtection workbookAlgorithmName="SHA-512" workbookHashValue="AsoAGRTMshXElmKA22khxqeBANXI0wLY4IMMGv3ApolSUlx7ygZw6pgp7K7vpSXJ6NUyp17A7pdrf8MOBctCiw==" workbookSaltValue="s3+g3Ru4psWtVvD9M1oyJQ==" workbookSpinCount="100000" lockStructure="1"/>
  <bookViews>
    <workbookView xWindow="-120" yWindow="-16320" windowWidth="29040" windowHeight="15720" xr2:uid="{00000000-000D-0000-FFFF-FFFF00000000}"/>
  </bookViews>
  <sheets>
    <sheet name="całość" sheetId="6" r:id="rId1"/>
  </sheets>
  <definedNames>
    <definedName name="_xlnm._FilterDatabase" localSheetId="0" hidden="1">całość!$A$5:$O$113</definedName>
    <definedName name="_xlnm.Print_Area" localSheetId="0">całość!$A$1:$G$126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6" l="1"/>
  <c r="G106" i="6"/>
  <c r="G103" i="6"/>
  <c r="G102" i="6"/>
  <c r="G104" i="6"/>
  <c r="G100" i="6"/>
  <c r="G97" i="6"/>
  <c r="G96" i="6"/>
  <c r="G94" i="6"/>
  <c r="G92" i="6"/>
  <c r="G91" i="6"/>
  <c r="G89" i="6"/>
  <c r="G90" i="6"/>
  <c r="G88" i="6"/>
  <c r="G85" i="6"/>
  <c r="G84" i="6"/>
  <c r="G82" i="6"/>
  <c r="G81" i="6"/>
  <c r="G77" i="6"/>
  <c r="G79" i="6"/>
  <c r="G73" i="6"/>
  <c r="G75" i="6"/>
  <c r="G71" i="6"/>
  <c r="G69" i="6"/>
  <c r="G67" i="6"/>
  <c r="G64" i="6"/>
  <c r="G62" i="6"/>
  <c r="G60" i="6"/>
  <c r="G51" i="6"/>
  <c r="G52" i="6"/>
  <c r="G53" i="6"/>
  <c r="G54" i="6"/>
  <c r="G55" i="6"/>
  <c r="G56" i="6"/>
  <c r="G57" i="6"/>
  <c r="G58" i="6"/>
  <c r="G59" i="6"/>
  <c r="G50" i="6"/>
  <c r="G47" i="6"/>
  <c r="G45" i="6"/>
  <c r="G43" i="6"/>
  <c r="G41" i="6"/>
  <c r="G39" i="6"/>
  <c r="G35" i="6"/>
  <c r="G30" i="6"/>
  <c r="G27" i="6"/>
  <c r="G29" i="6"/>
  <c r="G28" i="6"/>
  <c r="G26" i="6"/>
  <c r="G25" i="6"/>
  <c r="G24" i="6"/>
  <c r="G9" i="6"/>
  <c r="G11" i="6"/>
  <c r="G15" i="6"/>
  <c r="G17" i="6"/>
  <c r="G19" i="6"/>
  <c r="G21" i="6"/>
  <c r="G7" i="6"/>
  <c r="E60" i="6"/>
  <c r="E35" i="6"/>
  <c r="E37" i="6" l="1"/>
  <c r="G37" i="6" s="1"/>
  <c r="E36" i="6"/>
  <c r="G36" i="6" s="1"/>
  <c r="E33" i="6"/>
  <c r="G33" i="6" s="1"/>
  <c r="E13" i="6" l="1"/>
  <c r="G13" i="6" s="1"/>
  <c r="G111" i="6" s="1"/>
  <c r="F113" i="6" s="1"/>
  <c r="G113" i="6" s="1"/>
  <c r="F115" i="6" s="1"/>
  <c r="F116" i="6" s="1"/>
  <c r="F117" i="6" s="1"/>
</calcChain>
</file>

<file path=xl/sharedStrings.xml><?xml version="1.0" encoding="utf-8"?>
<sst xmlns="http://schemas.openxmlformats.org/spreadsheetml/2006/main" count="284" uniqueCount="199">
  <si>
    <t>Lp.</t>
  </si>
  <si>
    <t>Podstawa</t>
  </si>
  <si>
    <t>Opis</t>
  </si>
  <si>
    <t>Ilość</t>
  </si>
  <si>
    <t>Cena jedn.</t>
  </si>
  <si>
    <t>Wartość</t>
  </si>
  <si>
    <t>Roboty pomiarowe przy liniowych robotach ziemnych wraz z inwentaryzacją powykonawczą</t>
  </si>
  <si>
    <t>km</t>
  </si>
  <si>
    <t>m2</t>
  </si>
  <si>
    <t>POBOCZA</t>
  </si>
  <si>
    <t>Razem netto</t>
  </si>
  <si>
    <t>Podatek VAT 23%</t>
  </si>
  <si>
    <t>Razem brutto</t>
  </si>
  <si>
    <t>Nazwa zadania:</t>
  </si>
  <si>
    <t>WYCENA</t>
  </si>
  <si>
    <t>D-01.01.01</t>
  </si>
  <si>
    <t>D-05.03.11</t>
  </si>
  <si>
    <t>D-04.01.01</t>
  </si>
  <si>
    <t>D-05.03.05b</t>
  </si>
  <si>
    <t>Mg</t>
  </si>
  <si>
    <t>D-05.03.13a</t>
  </si>
  <si>
    <t>D-04.03.01</t>
  </si>
  <si>
    <t>mb</t>
  </si>
  <si>
    <t>ROBOTY PRZYGOTOWAWCZE I ROZBIÓRKOWE</t>
  </si>
  <si>
    <t>szt</t>
  </si>
  <si>
    <t>D-07.02.02</t>
  </si>
  <si>
    <t>OZNAKOWANIE i BRD</t>
  </si>
  <si>
    <t>D-06.03.01</t>
  </si>
  <si>
    <t>Jedn. obm.</t>
  </si>
  <si>
    <t>kpl</t>
  </si>
  <si>
    <t>Wykonanie koryta pod pobocze gr 15 cm i szerokości 75 cm</t>
  </si>
  <si>
    <t>Wykonanie oznakowania poziomego grubowarstwowego chemoutwardzalnego - gładkie - linie segregacyjne</t>
  </si>
  <si>
    <t>Wykonanie ścinki poboczy głębokość średnio 10 cm i szerokości 50 cm</t>
  </si>
  <si>
    <t>ROBOTY NIEPRZEWIDZIANE</t>
  </si>
  <si>
    <t>Wzmocnienie poboczy kruszywem kamiennym #0/31,5  gr 7 cm (górna warstwa)</t>
  </si>
  <si>
    <t>D-05.03.23</t>
  </si>
  <si>
    <t>D-06.02.01</t>
  </si>
  <si>
    <t>D-07.01.01</t>
  </si>
  <si>
    <t>D.07.02.01</t>
  </si>
  <si>
    <r>
      <t xml:space="preserve">Nawierzchnia z mieszanek mineralno-bitumicznych SMA 8 PMB - 45/80-55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(jezdnia)</t>
    </r>
  </si>
  <si>
    <t>D-08.01.01b</t>
  </si>
  <si>
    <t>Remont przepustów średnicy 40 cm pod zjazdami (długość przepustu średnio 8 m) na podsypce z pospółki</t>
  </si>
  <si>
    <t>D-07.05.01</t>
  </si>
  <si>
    <t>I.</t>
  </si>
  <si>
    <t>II.</t>
  </si>
  <si>
    <t>IV.</t>
  </si>
  <si>
    <t>Bariery energochłonne N2W2 - montaż zgodnie z planem sytuacyjnym</t>
  </si>
  <si>
    <t>Wykonanie uzupełnienia poboczy materiałem ze ścinki głębokość średnio 10 cm i szerokości 50 cm</t>
  </si>
  <si>
    <t xml:space="preserve">D – 05.03.26a0 </t>
  </si>
  <si>
    <t>Oczyszczenie i skropienie nawierzchni drogowej emulsją asfaltową pod warstwę ścieralną</t>
  </si>
  <si>
    <t>Oczyszczenie i skropienie nawierzchni drogowej emulsją asfaltową pod warstwę wyrównawczą</t>
  </si>
  <si>
    <t>Oczyszczenie i skropienie nawierzchni drogowej emulsją asfaltową pod warstwę wiążącą</t>
  </si>
  <si>
    <t>Wykonanie oznakowania pionowego. Przymocowanie tablic znaków drogowych do wkopanych i ustabilizowanych słupków, typ A /średnie/ II generacji</t>
  </si>
  <si>
    <t>Wykonanie oznakowania pionowego. Przymocowanie tablic znaków drogowych do wkopanych i ustabilizowanych słupków, typ B /średnie/ II generacji</t>
  </si>
  <si>
    <t>Wykonanie oznakowania pionowego. Przymocowanie tablic znaków drogowych do wkopanych i ustabilizowanych słupków, typ D /średnie/ II generacji</t>
  </si>
  <si>
    <t>Wykonanie oznakowania pionowego. Przymocowanie tablic znaków drogowych do wkopanych i ustabilizowanych słupków, typ T</t>
  </si>
  <si>
    <t>Ustawienie słupków prowadzących U-1a,b (lewy i prawy) uchylnych z opisem</t>
  </si>
  <si>
    <t>Wzmocnienie poboczy kruszywem kamiennym (opaska) #0/31,5  gr 7 cm (górna warstwa)</t>
  </si>
  <si>
    <t>Wzmocnienie  poboczy materiałem Zamawiającego (opaska)                                                   gł. średnio 8 cm (dolna warstwa)</t>
  </si>
  <si>
    <t xml:space="preserve">Wykonanie ścianek czołowych (prefabrykowanych) </t>
  </si>
  <si>
    <t>zestawienie zjazdów</t>
  </si>
  <si>
    <t>D-07.06.02</t>
  </si>
  <si>
    <t>D – 01.01.01b</t>
  </si>
  <si>
    <t>zestawienie poboczy</t>
  </si>
  <si>
    <t>wg wskazań Inspektora</t>
  </si>
  <si>
    <t>III.</t>
  </si>
  <si>
    <t>VIII.</t>
  </si>
  <si>
    <t>IX.</t>
  </si>
  <si>
    <r>
      <t xml:space="preserve">Warstwa </t>
    </r>
    <r>
      <rPr>
        <b/>
        <sz val="11"/>
        <rFont val="Calibri"/>
        <family val="2"/>
        <charset val="238"/>
        <scheme val="minor"/>
      </rPr>
      <t>wyrównawcza</t>
    </r>
    <r>
      <rPr>
        <sz val="11"/>
        <rFont val="Calibri"/>
        <family val="2"/>
        <charset val="238"/>
        <scheme val="minor"/>
      </rPr>
      <t xml:space="preserve"> z mieszanki mineralno-asfaltowej AC 16W w ilości 100 kg/m2, z transportem mieszanki - (jezdnia z odsadzką)</t>
    </r>
  </si>
  <si>
    <t>D-08.03.01</t>
  </si>
  <si>
    <t>Demontaż istniejącego oznakowania pionowego - dostarczenie znaków, słupków  hektometrowych do bazy RDW w Wąbrzeźnie</t>
  </si>
  <si>
    <t>znaki istniejące 1 kpl obejmuje słupek, znaki i obejmy</t>
  </si>
  <si>
    <t>Wykonanie oznakowania pionowego. Przymocowanie tablic znaków drogowych do wkopanych i ustabilizowanych słupków, typ E</t>
  </si>
  <si>
    <t>D-01.02.01</t>
  </si>
  <si>
    <t>Balustrady stalowe U-11a przy chodniku - peronie</t>
  </si>
  <si>
    <t>D-04.08.01</t>
  </si>
  <si>
    <t>D-09.01.01</t>
  </si>
  <si>
    <t>Odnowa nawierzchni DW Nr 551 na
odc. Orzechowo - Ryńsk 
od km 49+950 do km 53+034 dł. 3,084 km</t>
  </si>
  <si>
    <t>od km 49+950 do km 53+034</t>
  </si>
  <si>
    <t>Demontaż barier energochłonnych</t>
  </si>
  <si>
    <t>NAWIERZCHNIE I PAS POSTOJOWY</t>
  </si>
  <si>
    <t xml:space="preserve">Wycinka krzewów </t>
  </si>
  <si>
    <t>Wykonanie oznakowania poziomego grubowarstwowego chemoutwardzalnego - strukturalne regularnego - linie krawędziowe</t>
  </si>
  <si>
    <t>od km 52+585 do km 52+695 długości 110 m</t>
  </si>
  <si>
    <t>Zabezpieczenie nawierzchni bitumicznej przed spękaniem siatką zbrojeniową wykonaną z włókien szklanych 120/120 kN</t>
  </si>
  <si>
    <t>Siatka szklana 120/120 kN/m  - jezdnia główna</t>
  </si>
  <si>
    <t>Frezowanie nawierzchni bitumicznej średnio gr. 7 cm, części materiału do wbudowania w pobocza pozostałą ilość transport materiału do bazy RDW w Wąbrzeźnie.                                                                 Szacowana ilości destruktu ok.2400 Mg</t>
  </si>
  <si>
    <t>Wykonanie koryta wraz z profilowaniem i zagęszczeniem podłoża gł. 44 cm (pod zabruk)</t>
  </si>
  <si>
    <t>ZABRUK NA ŁUKACH WEWNĘTRZNYCH</t>
  </si>
  <si>
    <t>wg zestawienia poszerzeń</t>
  </si>
  <si>
    <t xml:space="preserve">Wykonanie krawężnika wtopiony 15x22x100 na ławie betonowej z oporem </t>
  </si>
  <si>
    <t>Wykonanie opornika betonowego 12x25x100  na ławie betonowej z oporem</t>
  </si>
  <si>
    <t>D-01.02.04</t>
  </si>
  <si>
    <t>D-04.07.01a</t>
  </si>
  <si>
    <t>D-04.04.01</t>
  </si>
  <si>
    <t>Podbudowa pomocnicza z mieszanki kruszywa #0/31,5 niezwiązanego o grubości po zagęszczeniu 20 cm</t>
  </si>
  <si>
    <t>Nwierzchnia z żółtych płyt naprowadzających (z wypustkami przed krawędzią)</t>
  </si>
  <si>
    <t>Nawierzchnia peronów z kostki betonowej gr. 6cm na podsypce cementowo - piaskowej 1:4 gr 5 cm</t>
  </si>
  <si>
    <t>Wykonanie koryta wraz z profilowaniem i zagęszczeniem podłoża gł. 21 cm (pod nawierzchnię peronów)</t>
  </si>
  <si>
    <t>Podbudowa zasadnicza z kruszywa naturalnego #0/31,5  gr 20 cm</t>
  </si>
  <si>
    <t>Podbudowa zasadnicza z kruszywa naturalnego #0/31,5  gr 10 cm</t>
  </si>
  <si>
    <t xml:space="preserve">Wykonanie krawężnika wystającego 15x30 na ławie betonowej z oporem </t>
  </si>
  <si>
    <t>wg zestawienia</t>
  </si>
  <si>
    <t>Perony autobusowe z dojściem do wiat</t>
  </si>
  <si>
    <t>Wzmocnienie  poboczy materiałem Zamawiającego                                                                    gr. średnio 8 cm (dolna warstwa) ok 590 mg</t>
  </si>
  <si>
    <t>Zjazdy</t>
  </si>
  <si>
    <t>wg zestawienia zjazdów</t>
  </si>
  <si>
    <t>5.1</t>
  </si>
  <si>
    <t>5.2</t>
  </si>
  <si>
    <t>5.3</t>
  </si>
  <si>
    <t>D-05.03.05a</t>
  </si>
  <si>
    <r>
      <t xml:space="preserve">Nawierzchnia z mieszanek mineralno-bitumicznych AC 11S 50/70 -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(zjazdy)</t>
    </r>
  </si>
  <si>
    <t>5.4</t>
  </si>
  <si>
    <t>5.5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</si>
  <si>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(zjazdy)</t>
    </r>
  </si>
  <si>
    <t>Wykonanie koryta wraz z profilowaniem i zagęszczeniem podłoża gł. 29 cm - zjazdy</t>
  </si>
  <si>
    <t>Wykonanie koryta wraz z profilowaniem i zagęszczeniem podłoża gł. 15 cm - opaska</t>
  </si>
  <si>
    <t>V.</t>
  </si>
  <si>
    <t>VI.</t>
  </si>
  <si>
    <t>VII.</t>
  </si>
  <si>
    <t>wg zestawienia peronów</t>
  </si>
  <si>
    <t>142+132+138</t>
  </si>
  <si>
    <t>Wyniesienie i stabilizacja granic pasa drogowego słupkami granicznymi typu 36a oraz znakami "PAS DROGOWY"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</si>
  <si>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</si>
  <si>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</si>
  <si>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</si>
  <si>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</si>
  <si>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</si>
  <si>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</si>
  <si>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</si>
  <si>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</si>
  <si>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</si>
  <si>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</si>
  <si>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</si>
  <si>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</si>
  <si>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</si>
  <si>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</si>
  <si>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</si>
  <si>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</si>
  <si>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</si>
  <si>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</si>
  <si>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</si>
  <si>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>4.4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</si>
  <si>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</si>
  <si>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</si>
  <si>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</si>
  <si>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</si>
  <si>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</si>
  <si>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</si>
  <si>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</si>
  <si>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</si>
  <si>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</si>
  <si>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</si>
  <si>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</si>
  <si>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</si>
  <si>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</si>
  <si>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</si>
  <si>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</si>
  <si>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</si>
  <si>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</si>
  <si>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</si>
  <si>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</si>
  <si>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</si>
  <si>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</si>
  <si>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</si>
  <si>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</si>
  <si>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 xml:space="preserve">Ustawienie wypukłego lustra drogowego U-18 </t>
  </si>
  <si>
    <t>Wykonanie oznakowania pionowego. Przymocowanie tablic znaków drogowych do wkopanych i ustabilizowanych słupków, typ U</t>
  </si>
  <si>
    <t>ROWY</t>
  </si>
  <si>
    <t>D-06.04.01</t>
  </si>
  <si>
    <t>Odtworzenie i wyprofilowanie rowu odwadniającego</t>
  </si>
  <si>
    <t>zestawienie rowów do reprolilacji</t>
  </si>
  <si>
    <t>X.</t>
  </si>
  <si>
    <t>10.1</t>
  </si>
  <si>
    <t>wg planu sytuacyjnego km 50+700 i km 52+055</t>
  </si>
  <si>
    <t>km 51+780 i km 52+045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</si>
  <si>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4 cm, AC16W  (jezdnia z odsadzką)</t>
    </r>
  </si>
  <si>
    <t>Remont przepustów średnicy 40 cm pod dojściem do wiaty (długość przepustu średnio 8 m) na podsypce z pospółki</t>
  </si>
  <si>
    <t xml:space="preserve">wg zestawienia </t>
  </si>
  <si>
    <t>Roboty nieprzewidziane od pozycji 1.1 do 9.1 - 3%</t>
  </si>
  <si>
    <t>1.8</t>
  </si>
  <si>
    <t>KONSTRUKCJA REMONTU KRAWĘDZI JEZDNI</t>
  </si>
  <si>
    <r>
      <t xml:space="preserve">Warstwa </t>
    </r>
    <r>
      <rPr>
        <b/>
        <sz val="11"/>
        <rFont val="Calibri"/>
        <family val="2"/>
        <charset val="238"/>
        <scheme val="minor"/>
      </rPr>
      <t xml:space="preserve">podbudowy zasadniczej z betonu asfaltowego AC 16P </t>
    </r>
    <r>
      <rPr>
        <sz val="11"/>
        <rFont val="Calibri"/>
        <family val="2"/>
        <charset val="238"/>
        <scheme val="minor"/>
      </rPr>
      <t xml:space="preserve">gr 7 cm, </t>
    </r>
  </si>
  <si>
    <t>Podbudowa pomocnicza z mieszanki kruszywa związanego spoiwem hydraulicznym C1,5/2 o grubości po zagęszczeniu 22 cm</t>
  </si>
  <si>
    <t>Nawierzchnia z kostki kamiennej granitowej nieregularnej 15/17 z wypełnieniem spoin piaskiem kwarcowym na bazie żywic epoksydowych dwuskładnikowych na podsypce cementowo-piaskowej gr 5cm</t>
  </si>
  <si>
    <t>4.5</t>
  </si>
  <si>
    <t>Podbudowa z betonu C16/20 gr 24 cm</t>
  </si>
  <si>
    <t xml:space="preserve">D –04.06.01 </t>
  </si>
  <si>
    <t>D-05.03.01</t>
  </si>
  <si>
    <t>D-06.03.01b</t>
  </si>
  <si>
    <t>Wykonanie koryta wraz z profilowaniem i zagęszczeniem podłoża gł. 55 cm (pod rmont krawędzi )</t>
  </si>
  <si>
    <t>Wykonanie obrzeża 8x30x100 betonowego chodnika  na ławie betonowej z oporem</t>
  </si>
  <si>
    <t>D-04.02.02</t>
  </si>
  <si>
    <t>Wartość robót netto od pozycji 1.1 do poz. 9.1</t>
  </si>
  <si>
    <t>Usunięcie drzew przydrożnych - średnica 80cm</t>
  </si>
  <si>
    <t>Usunięciekarpin po ściętych drzewach wraz z zasypaniem piaskiem i zagęszczeniem dołów</t>
  </si>
  <si>
    <t>Wykonanie nasadzeń kompensacyjnych  w miejscu wskazanym przez Inspektora - klon pospolity</t>
  </si>
  <si>
    <r>
      <t xml:space="preserve">                      KOSZTORYS  OFERTOWY                        </t>
    </r>
    <r>
      <rPr>
        <b/>
        <i/>
        <sz val="14"/>
        <color theme="1"/>
        <rFont val="Calibri"/>
        <family val="2"/>
        <charset val="238"/>
        <scheme val="minor"/>
      </rPr>
      <t xml:space="preserve"> Załącznik nr 2 do SWZ</t>
    </r>
  </si>
  <si>
    <t xml:space="preserve">Kosztorys należy opatrzyć podpisem kwalifikowanym lub podpisem zaufanym albo podpisem osobistym osoby upoważnionej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</si>
</sst>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8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6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5" fillId="0" borderId="0" xfId="0" applyNumberFormat="1" applyFont="1"/>
    <xf numFmtId="0" fontId="12" fillId="2" borderId="11" xfId="0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/>
    </xf>
    <xf numFmtId="0" fontId="14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" fontId="13" fillId="2" borderId="17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/>
    </xf>
    <xf numFmtId="4" fontId="6" fillId="5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1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4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13" fillId="2" borderId="17" xfId="0" applyNumberFormat="1" applyFont="1" applyFill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" fontId="15" fillId="3" borderId="14" xfId="0" applyNumberFormat="1" applyFont="1" applyFill="1" applyBorder="1" applyAlignment="1" applyProtection="1">
      <alignment horizontal="right" vertical="center"/>
      <protection locked="0"/>
    </xf>
    <xf numFmtId="4" fontId="15" fillId="3" borderId="15" xfId="0" applyNumberFormat="1" applyFont="1" applyFill="1" applyBorder="1" applyAlignment="1" applyProtection="1">
      <alignment horizontal="right" vertical="center"/>
      <protection locked="0"/>
    </xf>
    <xf numFmtId="4" fontId="15" fillId="3" borderId="15" xfId="0" applyNumberFormat="1" applyFont="1" applyFill="1" applyBorder="1" applyAlignment="1" applyProtection="1">
      <alignment horizontal="center" vertical="center"/>
      <protection locked="0"/>
    </xf>
    <xf numFmtId="4" fontId="15" fillId="3" borderId="22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4" fontId="5" fillId="3" borderId="19" xfId="0" applyNumberFormat="1" applyFont="1" applyFill="1" applyBorder="1" applyAlignment="1" applyProtection="1">
      <alignment horizontal="center" vertical="center"/>
      <protection locked="0"/>
    </xf>
    <xf numFmtId="4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" fontId="15" fillId="3" borderId="12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center" vertical="top"/>
    </xf>
    <xf numFmtId="4" fontId="15" fillId="3" borderId="13" xfId="0" applyNumberFormat="1" applyFont="1" applyFill="1" applyBorder="1" applyAlignment="1">
      <alignment horizontal="center" vertical="top"/>
    </xf>
    <xf numFmtId="4" fontId="15" fillId="3" borderId="10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top"/>
    </xf>
    <xf numFmtId="4" fontId="15" fillId="3" borderId="11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8" fillId="0" borderId="0" xfId="0" applyFont="1" applyProtection="1">
      <protection locked="0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64D3-E8B4-46A2-A0CC-DACCB29C9CEA}">
  <sheetPr>
    <pageSetUpPr fitToPage="1"/>
  </sheetPr>
  <dimension ref="A1:O128"/>
  <sheetViews>
    <sheetView tabSelected="1" view="pageBreakPreview" zoomScale="115" zoomScaleNormal="40" zoomScaleSheetLayoutView="115" zoomScalePageLayoutView="115" workbookViewId="0">
      <selection activeCell="G6" sqref="G6"/>
    </sheetView>
  </sheetViews>
  <sheetFormatPr defaultRowHeight="15.6" x14ac:dyDescent="0.3"/>
  <cols>
    <col min="1" max="1" width="9.33203125" style="5" customWidth="1"/>
    <col min="2" max="2" width="14.5546875" style="5" customWidth="1"/>
    <col min="3" max="3" width="43.33203125" style="5" customWidth="1"/>
    <col min="4" max="4" width="14.5546875" style="22" customWidth="1"/>
    <col min="5" max="5" width="16.6640625" style="22" customWidth="1"/>
    <col min="6" max="6" width="22.109375" customWidth="1"/>
    <col min="7" max="7" width="22" style="41" customWidth="1"/>
    <col min="10" max="10" width="10.6640625" customWidth="1"/>
    <col min="11" max="11" width="16.5546875" customWidth="1"/>
    <col min="12" max="12" width="19" customWidth="1"/>
  </cols>
  <sheetData>
    <row r="1" spans="1:15" s="1" customFormat="1" ht="30" customHeight="1" thickBot="1" x14ac:dyDescent="0.35">
      <c r="A1" s="68" t="s">
        <v>197</v>
      </c>
      <c r="B1" s="69"/>
      <c r="C1" s="69"/>
      <c r="D1" s="69"/>
      <c r="E1" s="69"/>
      <c r="F1" s="70"/>
      <c r="G1" s="71"/>
    </row>
    <row r="2" spans="1:15" s="13" customFormat="1" ht="62.4" customHeight="1" x14ac:dyDescent="0.3">
      <c r="A2" s="16" t="s">
        <v>13</v>
      </c>
      <c r="B2" s="72" t="s">
        <v>77</v>
      </c>
      <c r="C2" s="72"/>
      <c r="D2" s="72"/>
      <c r="E2" s="73"/>
      <c r="F2" s="74" t="s">
        <v>14</v>
      </c>
      <c r="G2" s="75"/>
      <c r="I2" s="108"/>
      <c r="J2" s="108"/>
      <c r="K2" s="108"/>
      <c r="L2" s="108"/>
      <c r="M2" s="108"/>
      <c r="N2" s="108"/>
      <c r="O2" s="108"/>
    </row>
    <row r="3" spans="1:15" ht="18" x14ac:dyDescent="0.3">
      <c r="A3" s="76"/>
      <c r="B3" s="77"/>
      <c r="C3" s="77"/>
      <c r="D3" s="77"/>
      <c r="E3" s="78"/>
      <c r="F3" s="74"/>
      <c r="G3" s="75"/>
    </row>
    <row r="4" spans="1:15" x14ac:dyDescent="0.3">
      <c r="A4" s="32"/>
      <c r="B4" s="33"/>
      <c r="C4" s="33"/>
      <c r="D4" s="34"/>
      <c r="E4" s="35"/>
      <c r="F4" s="36"/>
      <c r="G4" s="37"/>
    </row>
    <row r="5" spans="1:15" ht="22.2" customHeight="1" x14ac:dyDescent="0.3">
      <c r="A5" s="17" t="s">
        <v>0</v>
      </c>
      <c r="B5" s="18" t="s">
        <v>1</v>
      </c>
      <c r="C5" s="18" t="s">
        <v>2</v>
      </c>
      <c r="D5" s="23" t="s">
        <v>28</v>
      </c>
      <c r="E5" s="20" t="s">
        <v>3</v>
      </c>
      <c r="F5" s="11" t="s">
        <v>4</v>
      </c>
      <c r="G5" s="12" t="s">
        <v>5</v>
      </c>
    </row>
    <row r="6" spans="1:15" s="6" customFormat="1" ht="25.95" customHeight="1" x14ac:dyDescent="0.3">
      <c r="A6" s="38" t="s">
        <v>43</v>
      </c>
      <c r="B6" s="66" t="s">
        <v>23</v>
      </c>
      <c r="C6" s="66"/>
      <c r="D6" s="66"/>
      <c r="E6" s="67"/>
      <c r="F6" s="39"/>
      <c r="G6" s="40"/>
    </row>
    <row r="7" spans="1:15" s="6" customFormat="1" ht="47.4" customHeight="1" x14ac:dyDescent="0.3">
      <c r="A7" s="80" t="s">
        <v>123</v>
      </c>
      <c r="B7" s="57" t="s">
        <v>15</v>
      </c>
      <c r="C7" s="2" t="s">
        <v>6</v>
      </c>
      <c r="D7" s="64" t="s">
        <v>7</v>
      </c>
      <c r="E7" s="82">
        <v>3.0840000000000001</v>
      </c>
      <c r="F7" s="60">
        <v>0</v>
      </c>
      <c r="G7" s="50">
        <f>ROUND(E7*F7,2)</f>
        <v>0</v>
      </c>
    </row>
    <row r="8" spans="1:15" s="6" customFormat="1" ht="24.6" customHeight="1" x14ac:dyDescent="0.3">
      <c r="A8" s="81"/>
      <c r="B8" s="59"/>
      <c r="C8" s="10" t="s">
        <v>78</v>
      </c>
      <c r="D8" s="65"/>
      <c r="E8" s="83"/>
      <c r="F8" s="61"/>
      <c r="G8" s="51"/>
    </row>
    <row r="9" spans="1:15" s="6" customFormat="1" ht="75.599999999999994" customHeight="1" x14ac:dyDescent="0.3">
      <c r="A9" s="79" t="s">
        <v>124</v>
      </c>
      <c r="B9" s="54" t="s">
        <v>16</v>
      </c>
      <c r="C9" s="2" t="s">
        <v>86</v>
      </c>
      <c r="D9" s="55" t="s">
        <v>8</v>
      </c>
      <c r="E9" s="56">
        <v>16236</v>
      </c>
      <c r="F9" s="60">
        <v>0</v>
      </c>
      <c r="G9" s="50">
        <f t="shared" ref="G9" si="0">ROUND(E9*F9,2)</f>
        <v>0</v>
      </c>
    </row>
    <row r="10" spans="1:15" s="6" customFormat="1" ht="21" customHeight="1" x14ac:dyDescent="0.3">
      <c r="A10" s="79"/>
      <c r="B10" s="54"/>
      <c r="C10" s="10" t="s">
        <v>78</v>
      </c>
      <c r="D10" s="55"/>
      <c r="E10" s="56"/>
      <c r="F10" s="61"/>
      <c r="G10" s="51"/>
    </row>
    <row r="11" spans="1:15" s="6" customFormat="1" ht="23.4" customHeight="1" x14ac:dyDescent="0.3">
      <c r="A11" s="79" t="s">
        <v>125</v>
      </c>
      <c r="B11" s="57" t="s">
        <v>73</v>
      </c>
      <c r="C11" s="2" t="s">
        <v>194</v>
      </c>
      <c r="D11" s="55" t="s">
        <v>24</v>
      </c>
      <c r="E11" s="56">
        <v>2</v>
      </c>
      <c r="F11" s="60">
        <v>0</v>
      </c>
      <c r="G11" s="50">
        <f t="shared" ref="G11" si="1">ROUND(E11*F11,2)</f>
        <v>0</v>
      </c>
    </row>
    <row r="12" spans="1:15" s="6" customFormat="1" ht="26.4" customHeight="1" x14ac:dyDescent="0.3">
      <c r="A12" s="79"/>
      <c r="B12" s="58"/>
      <c r="C12" s="10" t="s">
        <v>175</v>
      </c>
      <c r="D12" s="55"/>
      <c r="E12" s="56"/>
      <c r="F12" s="61"/>
      <c r="G12" s="51"/>
    </row>
    <row r="13" spans="1:15" s="6" customFormat="1" ht="26.4" customHeight="1" x14ac:dyDescent="0.3">
      <c r="A13" s="80" t="s">
        <v>126</v>
      </c>
      <c r="B13" s="58"/>
      <c r="C13" s="9" t="s">
        <v>81</v>
      </c>
      <c r="D13" s="55" t="s">
        <v>8</v>
      </c>
      <c r="E13" s="56">
        <f>90+210</f>
        <v>300</v>
      </c>
      <c r="F13" s="60">
        <v>0</v>
      </c>
      <c r="G13" s="50">
        <f t="shared" ref="G13" si="2">ROUND(E13*F13,2)</f>
        <v>0</v>
      </c>
    </row>
    <row r="14" spans="1:15" s="6" customFormat="1" ht="26.4" customHeight="1" x14ac:dyDescent="0.3">
      <c r="A14" s="81"/>
      <c r="B14" s="58"/>
      <c r="C14" s="10" t="s">
        <v>174</v>
      </c>
      <c r="D14" s="55"/>
      <c r="E14" s="56"/>
      <c r="F14" s="61"/>
      <c r="G14" s="51"/>
    </row>
    <row r="15" spans="1:15" s="6" customFormat="1" ht="39" customHeight="1" x14ac:dyDescent="0.3">
      <c r="A15" s="80" t="s">
        <v>127</v>
      </c>
      <c r="B15" s="58"/>
      <c r="C15" s="9" t="s">
        <v>195</v>
      </c>
      <c r="D15" s="55" t="s">
        <v>24</v>
      </c>
      <c r="E15" s="56">
        <v>18</v>
      </c>
      <c r="F15" s="60">
        <v>0</v>
      </c>
      <c r="G15" s="50">
        <f t="shared" ref="G15" si="3">ROUND(E15*F15,2)</f>
        <v>0</v>
      </c>
    </row>
    <row r="16" spans="1:15" s="6" customFormat="1" ht="26.4" customHeight="1" x14ac:dyDescent="0.3">
      <c r="A16" s="81"/>
      <c r="B16" s="59"/>
      <c r="C16" s="10" t="s">
        <v>64</v>
      </c>
      <c r="D16" s="55"/>
      <c r="E16" s="56"/>
      <c r="F16" s="61"/>
      <c r="G16" s="51"/>
    </row>
    <row r="17" spans="1:10" s="6" customFormat="1" ht="51.75" customHeight="1" x14ac:dyDescent="0.3">
      <c r="A17" s="79" t="s">
        <v>128</v>
      </c>
      <c r="B17" s="54" t="s">
        <v>76</v>
      </c>
      <c r="C17" s="2" t="s">
        <v>196</v>
      </c>
      <c r="D17" s="55" t="s">
        <v>24</v>
      </c>
      <c r="E17" s="56">
        <v>2</v>
      </c>
      <c r="F17" s="60">
        <v>0</v>
      </c>
      <c r="G17" s="50">
        <f t="shared" ref="G17" si="4">ROUND(E17*F17,2)</f>
        <v>0</v>
      </c>
    </row>
    <row r="18" spans="1:10" s="6" customFormat="1" ht="22.95" customHeight="1" x14ac:dyDescent="0.3">
      <c r="A18" s="79"/>
      <c r="B18" s="54"/>
      <c r="C18" s="10" t="s">
        <v>64</v>
      </c>
      <c r="D18" s="55"/>
      <c r="E18" s="56"/>
      <c r="F18" s="61"/>
      <c r="G18" s="51"/>
    </row>
    <row r="19" spans="1:10" s="6" customFormat="1" ht="26.4" customHeight="1" x14ac:dyDescent="0.3">
      <c r="A19" s="80" t="s">
        <v>129</v>
      </c>
      <c r="B19" s="58" t="s">
        <v>92</v>
      </c>
      <c r="C19" s="9" t="s">
        <v>79</v>
      </c>
      <c r="D19" s="55" t="s">
        <v>22</v>
      </c>
      <c r="E19" s="56">
        <v>110</v>
      </c>
      <c r="F19" s="60">
        <v>0</v>
      </c>
      <c r="G19" s="50">
        <f t="shared" ref="G19" si="5">ROUND(E19*F19,2)</f>
        <v>0</v>
      </c>
    </row>
    <row r="20" spans="1:10" s="6" customFormat="1" ht="26.4" customHeight="1" x14ac:dyDescent="0.3">
      <c r="A20" s="81"/>
      <c r="B20" s="58"/>
      <c r="C20" s="10" t="s">
        <v>83</v>
      </c>
      <c r="D20" s="55"/>
      <c r="E20" s="56"/>
      <c r="F20" s="61"/>
      <c r="G20" s="51"/>
    </row>
    <row r="21" spans="1:10" s="6" customFormat="1" ht="50.4" customHeight="1" x14ac:dyDescent="0.3">
      <c r="A21" s="79" t="s">
        <v>180</v>
      </c>
      <c r="B21" s="58"/>
      <c r="C21" s="2" t="s">
        <v>70</v>
      </c>
      <c r="D21" s="55" t="s">
        <v>29</v>
      </c>
      <c r="E21" s="56">
        <v>48</v>
      </c>
      <c r="F21" s="60">
        <v>0</v>
      </c>
      <c r="G21" s="50">
        <f t="shared" ref="G21" si="6">ROUND(E21*F21,2)</f>
        <v>0</v>
      </c>
      <c r="J21" s="7"/>
    </row>
    <row r="22" spans="1:10" s="6" customFormat="1" ht="27.6" customHeight="1" x14ac:dyDescent="0.3">
      <c r="A22" s="79"/>
      <c r="B22" s="59"/>
      <c r="C22" s="10" t="s">
        <v>71</v>
      </c>
      <c r="D22" s="55"/>
      <c r="E22" s="56"/>
      <c r="F22" s="61"/>
      <c r="G22" s="51"/>
    </row>
    <row r="23" spans="1:10" s="6" customFormat="1" ht="24.6" customHeight="1" x14ac:dyDescent="0.3">
      <c r="A23" s="38" t="s">
        <v>44</v>
      </c>
      <c r="B23" s="66" t="s">
        <v>80</v>
      </c>
      <c r="C23" s="66"/>
      <c r="D23" s="66"/>
      <c r="E23" s="67"/>
      <c r="F23" s="46"/>
      <c r="G23" s="40"/>
    </row>
    <row r="24" spans="1:10" s="6" customFormat="1" ht="40.200000000000003" customHeight="1" x14ac:dyDescent="0.3">
      <c r="A24" s="80" t="s">
        <v>130</v>
      </c>
      <c r="B24" s="54" t="s">
        <v>21</v>
      </c>
      <c r="C24" s="2" t="s">
        <v>50</v>
      </c>
      <c r="D24" s="24" t="s">
        <v>8</v>
      </c>
      <c r="E24" s="21">
        <v>19906</v>
      </c>
      <c r="F24" s="47">
        <v>0</v>
      </c>
      <c r="G24" s="48">
        <f t="shared" ref="G24:G30" si="7">ROUND(E24*F24,2)</f>
        <v>0</v>
      </c>
    </row>
    <row r="25" spans="1:10" s="6" customFormat="1" ht="38.4" customHeight="1" x14ac:dyDescent="0.3">
      <c r="A25" s="84"/>
      <c r="B25" s="54"/>
      <c r="C25" s="2" t="s">
        <v>51</v>
      </c>
      <c r="D25" s="24" t="s">
        <v>8</v>
      </c>
      <c r="E25" s="21">
        <v>19782</v>
      </c>
      <c r="F25" s="47">
        <v>0</v>
      </c>
      <c r="G25" s="48">
        <f t="shared" si="7"/>
        <v>0</v>
      </c>
    </row>
    <row r="26" spans="1:10" s="6" customFormat="1" ht="40.200000000000003" customHeight="1" x14ac:dyDescent="0.3">
      <c r="A26" s="81"/>
      <c r="B26" s="54"/>
      <c r="C26" s="2" t="s">
        <v>49</v>
      </c>
      <c r="D26" s="24" t="s">
        <v>8</v>
      </c>
      <c r="E26" s="21">
        <v>19474</v>
      </c>
      <c r="F26" s="47">
        <v>0</v>
      </c>
      <c r="G26" s="48">
        <f t="shared" si="7"/>
        <v>0</v>
      </c>
    </row>
    <row r="27" spans="1:10" s="6" customFormat="1" ht="54" customHeight="1" x14ac:dyDescent="0.3">
      <c r="A27" s="25" t="s">
        <v>131</v>
      </c>
      <c r="B27" s="3" t="s">
        <v>75</v>
      </c>
      <c r="C27" s="2" t="s">
        <v>68</v>
      </c>
      <c r="D27" s="24" t="s">
        <v>19</v>
      </c>
      <c r="E27" s="21">
        <v>1682.2</v>
      </c>
      <c r="F27" s="47">
        <v>0</v>
      </c>
      <c r="G27" s="48">
        <f t="shared" si="7"/>
        <v>0</v>
      </c>
    </row>
    <row r="28" spans="1:10" s="6" customFormat="1" ht="72.599999999999994" customHeight="1" x14ac:dyDescent="0.3">
      <c r="A28" s="25" t="s">
        <v>132</v>
      </c>
      <c r="B28" s="3" t="s">
        <v>18</v>
      </c>
      <c r="C28" s="2" t="s">
        <v>176</v>
      </c>
      <c r="D28" s="24" t="s">
        <v>8</v>
      </c>
      <c r="E28" s="21">
        <v>19782</v>
      </c>
      <c r="F28" s="47">
        <v>0</v>
      </c>
      <c r="G28" s="48">
        <f t="shared" si="7"/>
        <v>0</v>
      </c>
    </row>
    <row r="29" spans="1:10" s="6" customFormat="1" ht="60" customHeight="1" x14ac:dyDescent="0.3">
      <c r="A29" s="25" t="s">
        <v>133</v>
      </c>
      <c r="B29" s="3" t="s">
        <v>20</v>
      </c>
      <c r="C29" s="2" t="s">
        <v>39</v>
      </c>
      <c r="D29" s="24" t="s">
        <v>8</v>
      </c>
      <c r="E29" s="21">
        <v>19474</v>
      </c>
      <c r="F29" s="47">
        <v>0</v>
      </c>
      <c r="G29" s="48">
        <f t="shared" si="7"/>
        <v>0</v>
      </c>
    </row>
    <row r="30" spans="1:10" s="6" customFormat="1" ht="47.4" customHeight="1" x14ac:dyDescent="0.3">
      <c r="A30" s="79" t="s">
        <v>134</v>
      </c>
      <c r="B30" s="54" t="s">
        <v>48</v>
      </c>
      <c r="C30" s="2" t="s">
        <v>84</v>
      </c>
      <c r="D30" s="55" t="s">
        <v>8</v>
      </c>
      <c r="E30" s="56">
        <v>19289</v>
      </c>
      <c r="F30" s="52">
        <v>0</v>
      </c>
      <c r="G30" s="50">
        <f t="shared" si="7"/>
        <v>0</v>
      </c>
    </row>
    <row r="31" spans="1:10" s="6" customFormat="1" ht="16.2" customHeight="1" x14ac:dyDescent="0.3">
      <c r="A31" s="79"/>
      <c r="B31" s="54"/>
      <c r="C31" s="10" t="s">
        <v>85</v>
      </c>
      <c r="D31" s="55"/>
      <c r="E31" s="56"/>
      <c r="F31" s="52"/>
      <c r="G31" s="51"/>
    </row>
    <row r="32" spans="1:10" s="6" customFormat="1" ht="25.95" customHeight="1" x14ac:dyDescent="0.3">
      <c r="A32" s="38" t="s">
        <v>65</v>
      </c>
      <c r="B32" s="66" t="s">
        <v>181</v>
      </c>
      <c r="C32" s="66"/>
      <c r="D32" s="66"/>
      <c r="E32" s="67"/>
      <c r="F32" s="46"/>
      <c r="G32" s="40"/>
      <c r="J32" s="14"/>
    </row>
    <row r="33" spans="1:11" s="6" customFormat="1" ht="46.2" customHeight="1" x14ac:dyDescent="0.3">
      <c r="A33" s="80" t="s">
        <v>135</v>
      </c>
      <c r="B33" s="57" t="s">
        <v>17</v>
      </c>
      <c r="C33" s="2" t="s">
        <v>190</v>
      </c>
      <c r="D33" s="64" t="s">
        <v>8</v>
      </c>
      <c r="E33" s="62">
        <f>3084+(3084*0.2)</f>
        <v>3700.8</v>
      </c>
      <c r="F33" s="52">
        <v>0</v>
      </c>
      <c r="G33" s="53">
        <f>ROUND(E33*F33,2)</f>
        <v>0</v>
      </c>
    </row>
    <row r="34" spans="1:11" s="6" customFormat="1" ht="19.2" customHeight="1" x14ac:dyDescent="0.3">
      <c r="A34" s="81"/>
      <c r="B34" s="59"/>
      <c r="C34" s="2"/>
      <c r="D34" s="65"/>
      <c r="E34" s="63"/>
      <c r="F34" s="52"/>
      <c r="G34" s="53"/>
    </row>
    <row r="35" spans="1:11" s="6" customFormat="1" ht="51" customHeight="1" x14ac:dyDescent="0.3">
      <c r="A35" s="31" t="s">
        <v>136</v>
      </c>
      <c r="B35" s="3" t="s">
        <v>94</v>
      </c>
      <c r="C35" s="2" t="s">
        <v>95</v>
      </c>
      <c r="D35" s="24" t="s">
        <v>8</v>
      </c>
      <c r="E35" s="21">
        <f>3084+(3084*0.1)</f>
        <v>3392.4</v>
      </c>
      <c r="F35" s="47">
        <v>0</v>
      </c>
      <c r="G35" s="48">
        <f>ROUND(E35*F35,2)</f>
        <v>0</v>
      </c>
    </row>
    <row r="36" spans="1:11" s="6" customFormat="1" ht="46.95" customHeight="1" x14ac:dyDescent="0.3">
      <c r="A36" s="25" t="s">
        <v>137</v>
      </c>
      <c r="B36" s="3" t="s">
        <v>192</v>
      </c>
      <c r="C36" s="2" t="s">
        <v>183</v>
      </c>
      <c r="D36" s="24" t="s">
        <v>8</v>
      </c>
      <c r="E36" s="21">
        <f>3084+(3084*0.2)</f>
        <v>3700.8</v>
      </c>
      <c r="F36" s="47">
        <v>0</v>
      </c>
      <c r="G36" s="48">
        <f t="shared" ref="G36:G37" si="8">ROUND(E36*F36,2)</f>
        <v>0</v>
      </c>
    </row>
    <row r="37" spans="1:11" s="6" customFormat="1" ht="37.200000000000003" customHeight="1" x14ac:dyDescent="0.3">
      <c r="A37" s="25" t="s">
        <v>138</v>
      </c>
      <c r="B37" s="3" t="s">
        <v>93</v>
      </c>
      <c r="C37" s="2" t="s">
        <v>182</v>
      </c>
      <c r="D37" s="24" t="s">
        <v>8</v>
      </c>
      <c r="E37" s="21">
        <f>3084+(3084*0.05)</f>
        <v>3238.2</v>
      </c>
      <c r="F37" s="47">
        <v>0</v>
      </c>
      <c r="G37" s="48">
        <f t="shared" si="8"/>
        <v>0</v>
      </c>
    </row>
    <row r="38" spans="1:11" s="6" customFormat="1" ht="22.2" customHeight="1" x14ac:dyDescent="0.3">
      <c r="A38" s="38" t="s">
        <v>45</v>
      </c>
      <c r="B38" s="66" t="s">
        <v>88</v>
      </c>
      <c r="C38" s="66"/>
      <c r="D38" s="66"/>
      <c r="E38" s="67"/>
      <c r="F38" s="46"/>
      <c r="G38" s="40"/>
    </row>
    <row r="39" spans="1:11" s="6" customFormat="1" ht="35.4" customHeight="1" x14ac:dyDescent="0.3">
      <c r="A39" s="80" t="s">
        <v>139</v>
      </c>
      <c r="B39" s="57" t="s">
        <v>17</v>
      </c>
      <c r="C39" s="2" t="s">
        <v>87</v>
      </c>
      <c r="D39" s="64" t="s">
        <v>8</v>
      </c>
      <c r="E39" s="62">
        <v>586</v>
      </c>
      <c r="F39" s="60">
        <v>0</v>
      </c>
      <c r="G39" s="53">
        <f>ROUND(E39*F39,2)</f>
        <v>0</v>
      </c>
    </row>
    <row r="40" spans="1:11" s="6" customFormat="1" ht="17.399999999999999" customHeight="1" x14ac:dyDescent="0.3">
      <c r="A40" s="81"/>
      <c r="B40" s="59"/>
      <c r="C40" s="10" t="s">
        <v>102</v>
      </c>
      <c r="D40" s="65"/>
      <c r="E40" s="63"/>
      <c r="F40" s="61"/>
      <c r="G40" s="53"/>
    </row>
    <row r="41" spans="1:11" s="6" customFormat="1" ht="78" customHeight="1" x14ac:dyDescent="0.3">
      <c r="A41" s="80" t="s">
        <v>140</v>
      </c>
      <c r="B41" s="57" t="s">
        <v>188</v>
      </c>
      <c r="C41" s="2" t="s">
        <v>184</v>
      </c>
      <c r="D41" s="64" t="s">
        <v>8</v>
      </c>
      <c r="E41" s="62">
        <v>480</v>
      </c>
      <c r="F41" s="60">
        <v>0</v>
      </c>
      <c r="G41" s="53">
        <f>ROUND(E41*F41,2)</f>
        <v>0</v>
      </c>
    </row>
    <row r="42" spans="1:11" s="6" customFormat="1" ht="24" customHeight="1" x14ac:dyDescent="0.3">
      <c r="A42" s="81"/>
      <c r="B42" s="59"/>
      <c r="C42" s="10" t="s">
        <v>178</v>
      </c>
      <c r="D42" s="65"/>
      <c r="E42" s="63"/>
      <c r="F42" s="61"/>
      <c r="G42" s="53"/>
    </row>
    <row r="43" spans="1:11" s="6" customFormat="1" ht="35.4" customHeight="1" x14ac:dyDescent="0.3">
      <c r="A43" s="80" t="s">
        <v>141</v>
      </c>
      <c r="B43" s="57" t="s">
        <v>187</v>
      </c>
      <c r="C43" s="9" t="s">
        <v>186</v>
      </c>
      <c r="D43" s="64" t="s">
        <v>8</v>
      </c>
      <c r="E43" s="62">
        <v>480</v>
      </c>
      <c r="F43" s="60">
        <v>0</v>
      </c>
      <c r="G43" s="53">
        <f>ROUND(E43*F43,2)</f>
        <v>0</v>
      </c>
    </row>
    <row r="44" spans="1:11" s="6" customFormat="1" ht="24" customHeight="1" x14ac:dyDescent="0.3">
      <c r="A44" s="81"/>
      <c r="B44" s="58"/>
      <c r="C44" s="10" t="s">
        <v>178</v>
      </c>
      <c r="D44" s="65"/>
      <c r="E44" s="63"/>
      <c r="F44" s="61"/>
      <c r="G44" s="53"/>
    </row>
    <row r="45" spans="1:11" s="6" customFormat="1" ht="42" customHeight="1" x14ac:dyDescent="0.3">
      <c r="A45" s="80" t="s">
        <v>142</v>
      </c>
      <c r="B45" s="57" t="s">
        <v>40</v>
      </c>
      <c r="C45" s="9" t="s">
        <v>90</v>
      </c>
      <c r="D45" s="64" t="s">
        <v>22</v>
      </c>
      <c r="E45" s="62">
        <v>638</v>
      </c>
      <c r="F45" s="60">
        <v>0</v>
      </c>
      <c r="G45" s="53">
        <f>ROUND(E45*F45,2)</f>
        <v>0</v>
      </c>
      <c r="K45" s="19"/>
    </row>
    <row r="46" spans="1:11" s="6" customFormat="1" ht="19.95" customHeight="1" x14ac:dyDescent="0.3">
      <c r="A46" s="81"/>
      <c r="B46" s="58"/>
      <c r="C46" s="10" t="s">
        <v>102</v>
      </c>
      <c r="D46" s="65"/>
      <c r="E46" s="63"/>
      <c r="F46" s="61"/>
      <c r="G46" s="53"/>
      <c r="K46" s="19"/>
    </row>
    <row r="47" spans="1:11" s="6" customFormat="1" ht="45.6" customHeight="1" x14ac:dyDescent="0.3">
      <c r="A47" s="80" t="s">
        <v>185</v>
      </c>
      <c r="B47" s="58"/>
      <c r="C47" s="9" t="s">
        <v>91</v>
      </c>
      <c r="D47" s="64" t="s">
        <v>22</v>
      </c>
      <c r="E47" s="62">
        <v>858</v>
      </c>
      <c r="F47" s="60">
        <v>0</v>
      </c>
      <c r="G47" s="53">
        <f>ROUND(E47*F47,2)</f>
        <v>0</v>
      </c>
    </row>
    <row r="48" spans="1:11" s="6" customFormat="1" ht="19.95" customHeight="1" x14ac:dyDescent="0.3">
      <c r="A48" s="84"/>
      <c r="B48" s="59"/>
      <c r="C48" s="10" t="s">
        <v>89</v>
      </c>
      <c r="D48" s="65"/>
      <c r="E48" s="63"/>
      <c r="F48" s="61"/>
      <c r="G48" s="53"/>
    </row>
    <row r="49" spans="1:11" s="6" customFormat="1" ht="25.95" customHeight="1" x14ac:dyDescent="0.3">
      <c r="A49" s="38" t="s">
        <v>117</v>
      </c>
      <c r="B49" s="66" t="s">
        <v>26</v>
      </c>
      <c r="C49" s="66"/>
      <c r="D49" s="66"/>
      <c r="E49" s="67"/>
      <c r="F49" s="46"/>
      <c r="G49" s="40"/>
      <c r="J49" s="14"/>
    </row>
    <row r="50" spans="1:11" s="6" customFormat="1" ht="42.6" customHeight="1" x14ac:dyDescent="0.3">
      <c r="A50" s="25" t="s">
        <v>107</v>
      </c>
      <c r="B50" s="54" t="s">
        <v>37</v>
      </c>
      <c r="C50" s="2" t="s">
        <v>31</v>
      </c>
      <c r="D50" s="24" t="s">
        <v>8</v>
      </c>
      <c r="E50" s="21">
        <v>603.88</v>
      </c>
      <c r="F50" s="47">
        <v>0</v>
      </c>
      <c r="G50" s="48">
        <f>ROUND(E50*F50,2)</f>
        <v>0</v>
      </c>
      <c r="J50" s="14"/>
    </row>
    <row r="51" spans="1:11" s="6" customFormat="1" ht="43.95" customHeight="1" x14ac:dyDescent="0.3">
      <c r="A51" s="25" t="s">
        <v>108</v>
      </c>
      <c r="B51" s="54"/>
      <c r="C51" s="2" t="s">
        <v>82</v>
      </c>
      <c r="D51" s="24" t="s">
        <v>8</v>
      </c>
      <c r="E51" s="21">
        <v>705.65</v>
      </c>
      <c r="F51" s="47">
        <v>0</v>
      </c>
      <c r="G51" s="48">
        <f t="shared" ref="G51:G59" si="9">ROUND(E51*F51,2)</f>
        <v>0</v>
      </c>
      <c r="J51" s="14"/>
    </row>
    <row r="52" spans="1:11" s="6" customFormat="1" ht="28.2" customHeight="1" x14ac:dyDescent="0.3">
      <c r="A52" s="25" t="s">
        <v>109</v>
      </c>
      <c r="B52" s="3" t="s">
        <v>25</v>
      </c>
      <c r="C52" s="2" t="s">
        <v>56</v>
      </c>
      <c r="D52" s="24" t="s">
        <v>24</v>
      </c>
      <c r="E52" s="21">
        <v>62</v>
      </c>
      <c r="F52" s="47">
        <v>0</v>
      </c>
      <c r="G52" s="48">
        <f t="shared" si="9"/>
        <v>0</v>
      </c>
      <c r="J52" s="14"/>
    </row>
    <row r="53" spans="1:11" s="6" customFormat="1" ht="57.6" x14ac:dyDescent="0.3">
      <c r="A53" s="80" t="s">
        <v>112</v>
      </c>
      <c r="B53" s="57" t="s">
        <v>38</v>
      </c>
      <c r="C53" s="8" t="s">
        <v>52</v>
      </c>
      <c r="D53" s="24" t="s">
        <v>24</v>
      </c>
      <c r="E53" s="21">
        <v>21</v>
      </c>
      <c r="F53" s="47">
        <v>0</v>
      </c>
      <c r="G53" s="48">
        <f t="shared" si="9"/>
        <v>0</v>
      </c>
      <c r="J53" s="14"/>
    </row>
    <row r="54" spans="1:11" s="6" customFormat="1" ht="57.6" x14ac:dyDescent="0.3">
      <c r="A54" s="84"/>
      <c r="B54" s="58"/>
      <c r="C54" s="8" t="s">
        <v>53</v>
      </c>
      <c r="D54" s="24" t="s">
        <v>24</v>
      </c>
      <c r="E54" s="21">
        <v>28</v>
      </c>
      <c r="F54" s="47">
        <v>0</v>
      </c>
      <c r="G54" s="48">
        <f t="shared" si="9"/>
        <v>0</v>
      </c>
      <c r="J54" s="14"/>
    </row>
    <row r="55" spans="1:11" s="6" customFormat="1" ht="57.6" x14ac:dyDescent="0.3">
      <c r="A55" s="84"/>
      <c r="B55" s="58"/>
      <c r="C55" s="8" t="s">
        <v>54</v>
      </c>
      <c r="D55" s="24" t="s">
        <v>24</v>
      </c>
      <c r="E55" s="21">
        <v>10</v>
      </c>
      <c r="F55" s="47">
        <v>0</v>
      </c>
      <c r="G55" s="48">
        <f t="shared" si="9"/>
        <v>0</v>
      </c>
      <c r="J55" s="14"/>
    </row>
    <row r="56" spans="1:11" s="6" customFormat="1" ht="49.95" customHeight="1" x14ac:dyDescent="0.3">
      <c r="A56" s="84"/>
      <c r="B56" s="58"/>
      <c r="C56" s="8" t="s">
        <v>72</v>
      </c>
      <c r="D56" s="24" t="s">
        <v>24</v>
      </c>
      <c r="E56" s="21">
        <v>11</v>
      </c>
      <c r="F56" s="47">
        <v>0</v>
      </c>
      <c r="G56" s="48">
        <f t="shared" si="9"/>
        <v>0</v>
      </c>
      <c r="J56" s="14"/>
    </row>
    <row r="57" spans="1:11" s="6" customFormat="1" ht="49.95" customHeight="1" x14ac:dyDescent="0.3">
      <c r="A57" s="84"/>
      <c r="B57" s="58"/>
      <c r="C57" s="8" t="s">
        <v>55</v>
      </c>
      <c r="D57" s="24" t="s">
        <v>24</v>
      </c>
      <c r="E57" s="21">
        <v>14</v>
      </c>
      <c r="F57" s="47">
        <v>0</v>
      </c>
      <c r="G57" s="48">
        <f t="shared" si="9"/>
        <v>0</v>
      </c>
      <c r="J57" s="14"/>
    </row>
    <row r="58" spans="1:11" s="6" customFormat="1" ht="49.95" customHeight="1" x14ac:dyDescent="0.3">
      <c r="A58" s="84"/>
      <c r="B58" s="58"/>
      <c r="C58" s="8" t="s">
        <v>167</v>
      </c>
      <c r="D58" s="24" t="s">
        <v>24</v>
      </c>
      <c r="E58" s="21">
        <v>2</v>
      </c>
      <c r="F58" s="47">
        <v>0</v>
      </c>
      <c r="G58" s="48">
        <f t="shared" si="9"/>
        <v>0</v>
      </c>
      <c r="J58" s="14"/>
    </row>
    <row r="59" spans="1:11" s="6" customFormat="1" ht="32.4" customHeight="1" x14ac:dyDescent="0.3">
      <c r="A59" s="81"/>
      <c r="B59" s="59"/>
      <c r="C59" s="8" t="s">
        <v>166</v>
      </c>
      <c r="D59" s="24" t="s">
        <v>24</v>
      </c>
      <c r="E59" s="21">
        <v>1</v>
      </c>
      <c r="F59" s="47">
        <v>0</v>
      </c>
      <c r="G59" s="48">
        <f t="shared" si="9"/>
        <v>0</v>
      </c>
      <c r="J59" s="14"/>
      <c r="K59" s="7"/>
    </row>
    <row r="60" spans="1:11" s="6" customFormat="1" ht="30" customHeight="1" x14ac:dyDescent="0.3">
      <c r="A60" s="79" t="s">
        <v>113</v>
      </c>
      <c r="B60" s="54" t="s">
        <v>42</v>
      </c>
      <c r="C60" s="2" t="s">
        <v>46</v>
      </c>
      <c r="D60" s="55" t="s">
        <v>22</v>
      </c>
      <c r="E60" s="56">
        <f>142+132+138</f>
        <v>412</v>
      </c>
      <c r="F60" s="52">
        <v>0</v>
      </c>
      <c r="G60" s="53">
        <f>ROUND(E60*F60,2)</f>
        <v>0</v>
      </c>
      <c r="J60" s="14"/>
      <c r="K60" s="7"/>
    </row>
    <row r="61" spans="1:11" s="6" customFormat="1" ht="23.4" customHeight="1" x14ac:dyDescent="0.3">
      <c r="A61" s="79"/>
      <c r="B61" s="54"/>
      <c r="C61" s="10" t="s">
        <v>121</v>
      </c>
      <c r="D61" s="55"/>
      <c r="E61" s="56"/>
      <c r="F61" s="52"/>
      <c r="G61" s="53"/>
      <c r="J61" s="14"/>
      <c r="K61" s="7"/>
    </row>
    <row r="62" spans="1:11" s="6" customFormat="1" ht="49.2" customHeight="1" x14ac:dyDescent="0.3">
      <c r="A62" s="80" t="s">
        <v>143</v>
      </c>
      <c r="B62" s="54" t="s">
        <v>62</v>
      </c>
      <c r="C62" s="9" t="s">
        <v>122</v>
      </c>
      <c r="D62" s="55" t="s">
        <v>24</v>
      </c>
      <c r="E62" s="56">
        <v>50</v>
      </c>
      <c r="F62" s="52">
        <v>0</v>
      </c>
      <c r="G62" s="53">
        <f>ROUND(E62*F62,2)</f>
        <v>0</v>
      </c>
      <c r="J62" s="14"/>
      <c r="K62" s="7"/>
    </row>
    <row r="63" spans="1:11" s="6" customFormat="1" ht="30" customHeight="1" x14ac:dyDescent="0.3">
      <c r="A63" s="81"/>
      <c r="B63" s="54"/>
      <c r="C63" s="10" t="s">
        <v>64</v>
      </c>
      <c r="D63" s="55"/>
      <c r="E63" s="56"/>
      <c r="F63" s="52"/>
      <c r="G63" s="53"/>
      <c r="J63" s="14"/>
      <c r="K63" s="7"/>
    </row>
    <row r="64" spans="1:11" s="6" customFormat="1" ht="28.2" customHeight="1" x14ac:dyDescent="0.3">
      <c r="A64" s="80" t="s">
        <v>144</v>
      </c>
      <c r="B64" s="57" t="s">
        <v>61</v>
      </c>
      <c r="C64" s="2" t="s">
        <v>74</v>
      </c>
      <c r="D64" s="64" t="s">
        <v>22</v>
      </c>
      <c r="E64" s="62">
        <v>32</v>
      </c>
      <c r="F64" s="52">
        <v>0</v>
      </c>
      <c r="G64" s="53">
        <f>ROUND(E64*F64,2)</f>
        <v>0</v>
      </c>
      <c r="J64" s="14"/>
    </row>
    <row r="65" spans="1:7" s="6" customFormat="1" ht="26.4" customHeight="1" x14ac:dyDescent="0.3">
      <c r="A65" s="81"/>
      <c r="B65" s="59"/>
      <c r="C65" s="29" t="s">
        <v>120</v>
      </c>
      <c r="D65" s="65"/>
      <c r="E65" s="63"/>
      <c r="F65" s="52"/>
      <c r="G65" s="53"/>
    </row>
    <row r="66" spans="1:7" ht="25.95" customHeight="1" x14ac:dyDescent="0.3">
      <c r="A66" s="38" t="s">
        <v>118</v>
      </c>
      <c r="B66" s="66" t="s">
        <v>105</v>
      </c>
      <c r="C66" s="66"/>
      <c r="D66" s="66"/>
      <c r="E66" s="67"/>
      <c r="F66" s="46"/>
      <c r="G66" s="40"/>
    </row>
    <row r="67" spans="1:7" ht="33.6" customHeight="1" x14ac:dyDescent="0.3">
      <c r="A67" s="80" t="s">
        <v>145</v>
      </c>
      <c r="B67" s="57" t="s">
        <v>17</v>
      </c>
      <c r="C67" s="2" t="s">
        <v>115</v>
      </c>
      <c r="D67" s="64" t="s">
        <v>8</v>
      </c>
      <c r="E67" s="62">
        <v>1504</v>
      </c>
      <c r="F67" s="60">
        <v>0</v>
      </c>
      <c r="G67" s="53">
        <f>ROUND(E67*F67,2)</f>
        <v>0</v>
      </c>
    </row>
    <row r="68" spans="1:7" ht="25.95" customHeight="1" x14ac:dyDescent="0.3">
      <c r="A68" s="81"/>
      <c r="B68" s="58"/>
      <c r="C68" s="10" t="s">
        <v>106</v>
      </c>
      <c r="D68" s="65"/>
      <c r="E68" s="63"/>
      <c r="F68" s="61"/>
      <c r="G68" s="53"/>
    </row>
    <row r="69" spans="1:7" ht="29.4" customHeight="1" x14ac:dyDescent="0.3">
      <c r="A69" s="80" t="s">
        <v>146</v>
      </c>
      <c r="B69" s="58"/>
      <c r="C69" s="2" t="s">
        <v>116</v>
      </c>
      <c r="D69" s="64" t="s">
        <v>8</v>
      </c>
      <c r="E69" s="62">
        <v>517</v>
      </c>
      <c r="F69" s="60">
        <v>0</v>
      </c>
      <c r="G69" s="50">
        <f>ROUND(E69*F69,2)</f>
        <v>0</v>
      </c>
    </row>
    <row r="70" spans="1:7" ht="25.95" customHeight="1" x14ac:dyDescent="0.3">
      <c r="A70" s="81"/>
      <c r="B70" s="59"/>
      <c r="C70" s="10" t="s">
        <v>106</v>
      </c>
      <c r="D70" s="65"/>
      <c r="E70" s="63"/>
      <c r="F70" s="61"/>
      <c r="G70" s="51"/>
    </row>
    <row r="71" spans="1:7" ht="36" customHeight="1" x14ac:dyDescent="0.3">
      <c r="A71" s="80" t="s">
        <v>147</v>
      </c>
      <c r="B71" s="57" t="s">
        <v>21</v>
      </c>
      <c r="C71" s="2" t="s">
        <v>49</v>
      </c>
      <c r="D71" s="55" t="s">
        <v>8</v>
      </c>
      <c r="E71" s="62">
        <v>1504</v>
      </c>
      <c r="F71" s="60">
        <v>0</v>
      </c>
      <c r="G71" s="50">
        <f>ROUND(E71*F71,2)</f>
        <v>0</v>
      </c>
    </row>
    <row r="72" spans="1:7" ht="25.95" customHeight="1" x14ac:dyDescent="0.3">
      <c r="A72" s="81"/>
      <c r="B72" s="58"/>
      <c r="C72" s="2"/>
      <c r="D72" s="55"/>
      <c r="E72" s="63"/>
      <c r="F72" s="61"/>
      <c r="G72" s="51"/>
    </row>
    <row r="73" spans="1:7" ht="37.200000000000003" customHeight="1" x14ac:dyDescent="0.3">
      <c r="A73" s="79" t="s">
        <v>148</v>
      </c>
      <c r="B73" s="58"/>
      <c r="C73" s="2" t="s">
        <v>51</v>
      </c>
      <c r="D73" s="55" t="s">
        <v>8</v>
      </c>
      <c r="E73" s="62">
        <v>1504</v>
      </c>
      <c r="F73" s="60">
        <v>0</v>
      </c>
      <c r="G73" s="50">
        <f t="shared" ref="G73" si="10">ROUND(E73*F73,2)</f>
        <v>0</v>
      </c>
    </row>
    <row r="74" spans="1:7" ht="25.95" customHeight="1" x14ac:dyDescent="0.3">
      <c r="A74" s="79"/>
      <c r="B74" s="59"/>
      <c r="C74" s="2"/>
      <c r="D74" s="55"/>
      <c r="E74" s="63"/>
      <c r="F74" s="61"/>
      <c r="G74" s="51"/>
    </row>
    <row r="75" spans="1:7" ht="37.200000000000003" customHeight="1" x14ac:dyDescent="0.3">
      <c r="A75" s="79" t="s">
        <v>149</v>
      </c>
      <c r="B75" s="57" t="s">
        <v>94</v>
      </c>
      <c r="C75" s="9" t="s">
        <v>99</v>
      </c>
      <c r="D75" s="64" t="s">
        <v>8</v>
      </c>
      <c r="E75" s="62">
        <v>1504</v>
      </c>
      <c r="F75" s="60">
        <v>0</v>
      </c>
      <c r="G75" s="50">
        <f t="shared" ref="G75" si="11">ROUND(E75*F75,2)</f>
        <v>0</v>
      </c>
    </row>
    <row r="76" spans="1:7" ht="25.95" customHeight="1" x14ac:dyDescent="0.3">
      <c r="A76" s="79"/>
      <c r="B76" s="59"/>
      <c r="C76" s="2"/>
      <c r="D76" s="65"/>
      <c r="E76" s="63"/>
      <c r="F76" s="61"/>
      <c r="G76" s="51"/>
    </row>
    <row r="77" spans="1:7" ht="66.599999999999994" customHeight="1" x14ac:dyDescent="0.3">
      <c r="A77" s="79" t="s">
        <v>150</v>
      </c>
      <c r="B77" s="54" t="s">
        <v>18</v>
      </c>
      <c r="C77" s="2" t="s">
        <v>114</v>
      </c>
      <c r="D77" s="55" t="s">
        <v>8</v>
      </c>
      <c r="E77" s="56">
        <v>1504</v>
      </c>
      <c r="F77" s="52">
        <v>0</v>
      </c>
      <c r="G77" s="50">
        <f>ROUND(E77*F77,2)</f>
        <v>0</v>
      </c>
    </row>
    <row r="78" spans="1:7" ht="25.95" customHeight="1" x14ac:dyDescent="0.3">
      <c r="A78" s="79"/>
      <c r="B78" s="54"/>
      <c r="C78" s="10" t="s">
        <v>60</v>
      </c>
      <c r="D78" s="55"/>
      <c r="E78" s="56"/>
      <c r="F78" s="52"/>
      <c r="G78" s="51"/>
    </row>
    <row r="79" spans="1:7" ht="70.2" customHeight="1" x14ac:dyDescent="0.3">
      <c r="A79" s="79" t="s">
        <v>151</v>
      </c>
      <c r="B79" s="54" t="s">
        <v>110</v>
      </c>
      <c r="C79" s="2" t="s">
        <v>111</v>
      </c>
      <c r="D79" s="55" t="s">
        <v>8</v>
      </c>
      <c r="E79" s="56">
        <v>1504</v>
      </c>
      <c r="F79" s="52">
        <v>0</v>
      </c>
      <c r="G79" s="50">
        <f t="shared" ref="G79" si="12">ROUND(E79*F79,2)</f>
        <v>0</v>
      </c>
    </row>
    <row r="80" spans="1:7" ht="25.95" customHeight="1" x14ac:dyDescent="0.3">
      <c r="A80" s="79"/>
      <c r="B80" s="54"/>
      <c r="C80" s="10" t="s">
        <v>60</v>
      </c>
      <c r="D80" s="55"/>
      <c r="E80" s="56"/>
      <c r="F80" s="52"/>
      <c r="G80" s="51"/>
    </row>
    <row r="81" spans="1:11" ht="67.95" customHeight="1" x14ac:dyDescent="0.3">
      <c r="A81" s="79" t="s">
        <v>152</v>
      </c>
      <c r="B81" s="54" t="s">
        <v>189</v>
      </c>
      <c r="C81" s="9" t="s">
        <v>57</v>
      </c>
      <c r="D81" s="24" t="s">
        <v>8</v>
      </c>
      <c r="E81" s="21">
        <v>517</v>
      </c>
      <c r="F81" s="47">
        <v>0</v>
      </c>
      <c r="G81" s="48">
        <f>ROUND(E81*F81,2)</f>
        <v>0</v>
      </c>
    </row>
    <row r="82" spans="1:11" ht="52.2" customHeight="1" x14ac:dyDescent="0.3">
      <c r="A82" s="79"/>
      <c r="B82" s="54"/>
      <c r="C82" s="9" t="s">
        <v>58</v>
      </c>
      <c r="D82" s="64" t="s">
        <v>8</v>
      </c>
      <c r="E82" s="62">
        <v>517</v>
      </c>
      <c r="F82" s="52">
        <v>0</v>
      </c>
      <c r="G82" s="50">
        <f t="shared" ref="G82" si="13">ROUND(E82*F82,2)</f>
        <v>0</v>
      </c>
    </row>
    <row r="83" spans="1:11" ht="25.95" customHeight="1" x14ac:dyDescent="0.3">
      <c r="A83" s="79"/>
      <c r="B83" s="54"/>
      <c r="C83" s="10" t="s">
        <v>60</v>
      </c>
      <c r="D83" s="65"/>
      <c r="E83" s="63"/>
      <c r="F83" s="52"/>
      <c r="G83" s="51"/>
    </row>
    <row r="84" spans="1:11" s="6" customFormat="1" ht="47.4" customHeight="1" x14ac:dyDescent="0.3">
      <c r="A84" s="80" t="s">
        <v>153</v>
      </c>
      <c r="B84" s="57" t="s">
        <v>36</v>
      </c>
      <c r="C84" s="9" t="s">
        <v>41</v>
      </c>
      <c r="D84" s="24" t="s">
        <v>22</v>
      </c>
      <c r="E84" s="21">
        <v>240</v>
      </c>
      <c r="F84" s="47">
        <v>0</v>
      </c>
      <c r="G84" s="48">
        <f>ROUND(E84*F84,2)</f>
        <v>0</v>
      </c>
    </row>
    <row r="85" spans="1:11" s="6" customFormat="1" ht="33.6" customHeight="1" x14ac:dyDescent="0.3">
      <c r="A85" s="84"/>
      <c r="B85" s="58"/>
      <c r="C85" s="9" t="s">
        <v>59</v>
      </c>
      <c r="D85" s="64" t="s">
        <v>24</v>
      </c>
      <c r="E85" s="62">
        <v>60</v>
      </c>
      <c r="F85" s="52">
        <v>0</v>
      </c>
      <c r="G85" s="50">
        <f t="shared" ref="G85" si="14">ROUND(E85*F85,2)</f>
        <v>0</v>
      </c>
    </row>
    <row r="86" spans="1:11" s="6" customFormat="1" ht="20.399999999999999" customHeight="1" x14ac:dyDescent="0.3">
      <c r="A86" s="81"/>
      <c r="B86" s="59"/>
      <c r="C86" s="10" t="s">
        <v>60</v>
      </c>
      <c r="D86" s="65"/>
      <c r="E86" s="63"/>
      <c r="F86" s="52"/>
      <c r="G86" s="51"/>
    </row>
    <row r="87" spans="1:11" s="6" customFormat="1" ht="22.2" customHeight="1" x14ac:dyDescent="0.3">
      <c r="A87" s="38" t="s">
        <v>119</v>
      </c>
      <c r="B87" s="66" t="s">
        <v>103</v>
      </c>
      <c r="C87" s="66"/>
      <c r="D87" s="66"/>
      <c r="E87" s="67"/>
      <c r="F87" s="46"/>
      <c r="G87" s="40"/>
    </row>
    <row r="88" spans="1:11" s="6" customFormat="1" ht="49.95" customHeight="1" x14ac:dyDescent="0.3">
      <c r="A88" s="25" t="s">
        <v>154</v>
      </c>
      <c r="B88" s="3" t="s">
        <v>17</v>
      </c>
      <c r="C88" s="2" t="s">
        <v>98</v>
      </c>
      <c r="D88" s="24" t="s">
        <v>8</v>
      </c>
      <c r="E88" s="21">
        <v>200</v>
      </c>
      <c r="F88" s="47">
        <v>0</v>
      </c>
      <c r="G88" s="48">
        <f>ROUND(E88*F88,2)</f>
        <v>0</v>
      </c>
    </row>
    <row r="89" spans="1:11" s="6" customFormat="1" ht="51" customHeight="1" x14ac:dyDescent="0.3">
      <c r="A89" s="80" t="s">
        <v>155</v>
      </c>
      <c r="B89" s="57" t="s">
        <v>35</v>
      </c>
      <c r="C89" s="9" t="s">
        <v>97</v>
      </c>
      <c r="D89" s="24" t="s">
        <v>8</v>
      </c>
      <c r="E89" s="21">
        <v>88</v>
      </c>
      <c r="F89" s="47">
        <v>0</v>
      </c>
      <c r="G89" s="48">
        <f t="shared" ref="G89:G90" si="15">ROUND(E89*F89,2)</f>
        <v>0</v>
      </c>
    </row>
    <row r="90" spans="1:11" s="6" customFormat="1" ht="51" customHeight="1" x14ac:dyDescent="0.3">
      <c r="A90" s="81"/>
      <c r="B90" s="59"/>
      <c r="C90" s="9" t="s">
        <v>96</v>
      </c>
      <c r="D90" s="24" t="s">
        <v>8</v>
      </c>
      <c r="E90" s="21">
        <v>48</v>
      </c>
      <c r="F90" s="47">
        <v>0</v>
      </c>
      <c r="G90" s="48">
        <f t="shared" si="15"/>
        <v>0</v>
      </c>
    </row>
    <row r="91" spans="1:11" s="6" customFormat="1" ht="40.950000000000003" customHeight="1" x14ac:dyDescent="0.3">
      <c r="A91" s="25" t="s">
        <v>156</v>
      </c>
      <c r="B91" s="3" t="s">
        <v>94</v>
      </c>
      <c r="C91" s="9" t="s">
        <v>100</v>
      </c>
      <c r="D91" s="24" t="s">
        <v>8</v>
      </c>
      <c r="E91" s="21">
        <v>200</v>
      </c>
      <c r="F91" s="47">
        <v>0</v>
      </c>
      <c r="G91" s="48">
        <f>ROUND(E91*F91,2)</f>
        <v>0</v>
      </c>
      <c r="K91" s="19"/>
    </row>
    <row r="92" spans="1:11" s="6" customFormat="1" ht="41.4" customHeight="1" x14ac:dyDescent="0.3">
      <c r="A92" s="80" t="s">
        <v>157</v>
      </c>
      <c r="B92" s="57" t="s">
        <v>40</v>
      </c>
      <c r="C92" s="9" t="s">
        <v>101</v>
      </c>
      <c r="D92" s="64" t="s">
        <v>22</v>
      </c>
      <c r="E92" s="62">
        <v>80</v>
      </c>
      <c r="F92" s="60">
        <v>0</v>
      </c>
      <c r="G92" s="50">
        <f t="shared" ref="G92:G94" si="16">ROUND(E92*F92,2)</f>
        <v>0</v>
      </c>
      <c r="K92" s="19"/>
    </row>
    <row r="93" spans="1:11" s="6" customFormat="1" ht="24.6" customHeight="1" x14ac:dyDescent="0.3">
      <c r="A93" s="81"/>
      <c r="B93" s="58"/>
      <c r="C93" s="30" t="s">
        <v>120</v>
      </c>
      <c r="D93" s="65"/>
      <c r="E93" s="63"/>
      <c r="F93" s="61"/>
      <c r="G93" s="51"/>
      <c r="K93" s="19"/>
    </row>
    <row r="94" spans="1:11" s="6" customFormat="1" ht="41.4" customHeight="1" x14ac:dyDescent="0.3">
      <c r="A94" s="80" t="s">
        <v>158</v>
      </c>
      <c r="B94" s="57" t="s">
        <v>69</v>
      </c>
      <c r="C94" s="9" t="s">
        <v>191</v>
      </c>
      <c r="D94" s="64" t="s">
        <v>22</v>
      </c>
      <c r="E94" s="62">
        <v>144</v>
      </c>
      <c r="F94" s="60">
        <v>0</v>
      </c>
      <c r="G94" s="50">
        <f t="shared" si="16"/>
        <v>0</v>
      </c>
      <c r="K94" s="19"/>
    </row>
    <row r="95" spans="1:11" s="6" customFormat="1" ht="24.6" customHeight="1" x14ac:dyDescent="0.3">
      <c r="A95" s="81"/>
      <c r="B95" s="58"/>
      <c r="C95" s="30" t="s">
        <v>120</v>
      </c>
      <c r="D95" s="65"/>
      <c r="E95" s="63"/>
      <c r="F95" s="61"/>
      <c r="G95" s="51"/>
      <c r="K95" s="19"/>
    </row>
    <row r="96" spans="1:11" s="6" customFormat="1" ht="59.4" customHeight="1" x14ac:dyDescent="0.3">
      <c r="A96" s="80" t="s">
        <v>159</v>
      </c>
      <c r="B96" s="54" t="s">
        <v>36</v>
      </c>
      <c r="C96" s="9" t="s">
        <v>177</v>
      </c>
      <c r="D96" s="24" t="s">
        <v>22</v>
      </c>
      <c r="E96" s="21">
        <v>32</v>
      </c>
      <c r="F96" s="47">
        <v>0</v>
      </c>
      <c r="G96" s="48">
        <f>ROUND(E96*F96,2)</f>
        <v>0</v>
      </c>
      <c r="K96" s="19"/>
    </row>
    <row r="97" spans="1:15" s="6" customFormat="1" ht="40.200000000000003" customHeight="1" x14ac:dyDescent="0.3">
      <c r="A97" s="84"/>
      <c r="B97" s="54"/>
      <c r="C97" s="9" t="s">
        <v>59</v>
      </c>
      <c r="D97" s="64" t="s">
        <v>24</v>
      </c>
      <c r="E97" s="62">
        <v>8</v>
      </c>
      <c r="F97" s="52">
        <v>0</v>
      </c>
      <c r="G97" s="50">
        <f t="shared" ref="G97" si="17">ROUND(E97*F97,2)</f>
        <v>0</v>
      </c>
      <c r="K97" s="19"/>
    </row>
    <row r="98" spans="1:15" s="6" customFormat="1" ht="24.6" customHeight="1" x14ac:dyDescent="0.3">
      <c r="A98" s="81"/>
      <c r="B98" s="54"/>
      <c r="C98" s="10" t="s">
        <v>120</v>
      </c>
      <c r="D98" s="65"/>
      <c r="E98" s="63"/>
      <c r="F98" s="52"/>
      <c r="G98" s="51"/>
      <c r="K98" s="19"/>
    </row>
    <row r="99" spans="1:15" s="6" customFormat="1" ht="24.6" customHeight="1" x14ac:dyDescent="0.3">
      <c r="A99" s="38" t="s">
        <v>66</v>
      </c>
      <c r="B99" s="66" t="s">
        <v>9</v>
      </c>
      <c r="C99" s="66"/>
      <c r="D99" s="66"/>
      <c r="E99" s="67"/>
      <c r="F99" s="46"/>
      <c r="G99" s="40"/>
    </row>
    <row r="100" spans="1:15" s="6" customFormat="1" ht="32.4" customHeight="1" x14ac:dyDescent="0.3">
      <c r="A100" s="79" t="s">
        <v>160</v>
      </c>
      <c r="B100" s="54" t="s">
        <v>17</v>
      </c>
      <c r="C100" s="9" t="s">
        <v>30</v>
      </c>
      <c r="D100" s="55" t="s">
        <v>8</v>
      </c>
      <c r="E100" s="56">
        <v>4036.3</v>
      </c>
      <c r="F100" s="52">
        <v>0</v>
      </c>
      <c r="G100" s="50">
        <f t="shared" ref="G100" si="18">ROUND(E100*F100,2)</f>
        <v>0</v>
      </c>
    </row>
    <row r="101" spans="1:15" s="6" customFormat="1" ht="23.4" customHeight="1" x14ac:dyDescent="0.3">
      <c r="A101" s="79"/>
      <c r="B101" s="54"/>
      <c r="C101" s="10" t="s">
        <v>63</v>
      </c>
      <c r="D101" s="55"/>
      <c r="E101" s="56"/>
      <c r="F101" s="52"/>
      <c r="G101" s="51"/>
    </row>
    <row r="102" spans="1:15" s="6" customFormat="1" ht="48" customHeight="1" x14ac:dyDescent="0.3">
      <c r="A102" s="25" t="s">
        <v>161</v>
      </c>
      <c r="B102" s="54" t="s">
        <v>189</v>
      </c>
      <c r="C102" s="9" t="s">
        <v>34</v>
      </c>
      <c r="D102" s="24" t="s">
        <v>8</v>
      </c>
      <c r="E102" s="21">
        <v>4036.3</v>
      </c>
      <c r="F102" s="47">
        <v>0</v>
      </c>
      <c r="G102" s="48">
        <f>ROUND(E102*F102,2)</f>
        <v>0</v>
      </c>
      <c r="L102" s="109"/>
      <c r="M102" s="109"/>
      <c r="N102" s="109"/>
      <c r="O102" s="109"/>
    </row>
    <row r="103" spans="1:15" s="6" customFormat="1" ht="49.95" customHeight="1" x14ac:dyDescent="0.3">
      <c r="A103" s="25" t="s">
        <v>162</v>
      </c>
      <c r="B103" s="54"/>
      <c r="C103" s="9" t="s">
        <v>104</v>
      </c>
      <c r="D103" s="24" t="s">
        <v>8</v>
      </c>
      <c r="E103" s="21">
        <v>4036.3</v>
      </c>
      <c r="F103" s="47">
        <v>0</v>
      </c>
      <c r="G103" s="48">
        <f>ROUND(E103*F103,2)</f>
        <v>0</v>
      </c>
    </row>
    <row r="104" spans="1:15" s="6" customFormat="1" ht="44.4" customHeight="1" x14ac:dyDescent="0.3">
      <c r="A104" s="79" t="s">
        <v>163</v>
      </c>
      <c r="B104" s="54" t="s">
        <v>27</v>
      </c>
      <c r="C104" s="9" t="s">
        <v>32</v>
      </c>
      <c r="D104" s="55" t="s">
        <v>8</v>
      </c>
      <c r="E104" s="56">
        <v>1345.43</v>
      </c>
      <c r="F104" s="52">
        <v>0</v>
      </c>
      <c r="G104" s="50">
        <f t="shared" ref="G104:G106" si="19">ROUND(E104*F104,2)</f>
        <v>0</v>
      </c>
    </row>
    <row r="105" spans="1:15" s="6" customFormat="1" ht="28.95" customHeight="1" x14ac:dyDescent="0.3">
      <c r="A105" s="79"/>
      <c r="B105" s="54"/>
      <c r="C105" s="10" t="s">
        <v>63</v>
      </c>
      <c r="D105" s="55"/>
      <c r="E105" s="56"/>
      <c r="F105" s="52"/>
      <c r="G105" s="51"/>
      <c r="J105" s="15"/>
      <c r="K105" s="7"/>
      <c r="L105" s="15"/>
      <c r="M105" s="7"/>
    </row>
    <row r="106" spans="1:15" s="6" customFormat="1" ht="50.4" customHeight="1" x14ac:dyDescent="0.3">
      <c r="A106" s="79" t="s">
        <v>164</v>
      </c>
      <c r="B106" s="54"/>
      <c r="C106" s="9" t="s">
        <v>47</v>
      </c>
      <c r="D106" s="55" t="s">
        <v>8</v>
      </c>
      <c r="E106" s="56">
        <v>1345.43</v>
      </c>
      <c r="F106" s="94">
        <v>0</v>
      </c>
      <c r="G106" s="50">
        <f t="shared" si="19"/>
        <v>0</v>
      </c>
      <c r="J106" s="15"/>
      <c r="K106" s="7"/>
      <c r="L106" s="15"/>
      <c r="M106" s="7"/>
    </row>
    <row r="107" spans="1:15" s="6" customFormat="1" ht="16.2" customHeight="1" x14ac:dyDescent="0.3">
      <c r="A107" s="79"/>
      <c r="B107" s="54"/>
      <c r="C107" s="10" t="s">
        <v>63</v>
      </c>
      <c r="D107" s="55"/>
      <c r="E107" s="56"/>
      <c r="F107" s="95"/>
      <c r="G107" s="51"/>
      <c r="J107" s="15"/>
      <c r="K107" s="7"/>
      <c r="L107" s="15"/>
      <c r="M107" s="7"/>
    </row>
    <row r="108" spans="1:15" s="6" customFormat="1" ht="26.4" customHeight="1" x14ac:dyDescent="0.3">
      <c r="A108" s="38" t="s">
        <v>67</v>
      </c>
      <c r="B108" s="89" t="s">
        <v>168</v>
      </c>
      <c r="C108" s="89"/>
      <c r="D108" s="89"/>
      <c r="E108" s="90"/>
      <c r="F108" s="46"/>
      <c r="G108" s="40"/>
    </row>
    <row r="109" spans="1:15" s="6" customFormat="1" ht="41.4" customHeight="1" x14ac:dyDescent="0.3">
      <c r="A109" s="80" t="s">
        <v>165</v>
      </c>
      <c r="B109" s="57" t="s">
        <v>169</v>
      </c>
      <c r="C109" s="9" t="s">
        <v>170</v>
      </c>
      <c r="D109" s="64" t="s">
        <v>22</v>
      </c>
      <c r="E109" s="62">
        <v>3764</v>
      </c>
      <c r="F109" s="52">
        <v>0</v>
      </c>
      <c r="G109" s="50">
        <f t="shared" ref="G109" si="20">ROUND(E109*F109,2)</f>
        <v>0</v>
      </c>
    </row>
    <row r="110" spans="1:15" s="6" customFormat="1" ht="23.4" customHeight="1" x14ac:dyDescent="0.3">
      <c r="A110" s="81"/>
      <c r="B110" s="59"/>
      <c r="C110" s="10" t="s">
        <v>171</v>
      </c>
      <c r="D110" s="65"/>
      <c r="E110" s="63"/>
      <c r="F110" s="52"/>
      <c r="G110" s="51"/>
    </row>
    <row r="111" spans="1:15" s="6" customFormat="1" ht="23.4" customHeight="1" x14ac:dyDescent="0.3">
      <c r="A111" s="96" t="s">
        <v>193</v>
      </c>
      <c r="B111" s="97"/>
      <c r="C111" s="97"/>
      <c r="D111" s="97"/>
      <c r="E111" s="97"/>
      <c r="F111" s="98"/>
      <c r="G111" s="48">
        <f>SUM(G7:G110)</f>
        <v>0</v>
      </c>
    </row>
    <row r="112" spans="1:15" s="6" customFormat="1" ht="22.2" customHeight="1" x14ac:dyDescent="0.3">
      <c r="A112" s="38" t="s">
        <v>172</v>
      </c>
      <c r="B112" s="66" t="s">
        <v>33</v>
      </c>
      <c r="C112" s="66"/>
      <c r="D112" s="66"/>
      <c r="E112" s="67"/>
      <c r="F112" s="39"/>
      <c r="G112" s="40"/>
    </row>
    <row r="113" spans="1:9" s="6" customFormat="1" ht="29.4" customHeight="1" thickBot="1" x14ac:dyDescent="0.35">
      <c r="A113" s="27" t="s">
        <v>173</v>
      </c>
      <c r="B113" s="107" t="s">
        <v>179</v>
      </c>
      <c r="C113" s="107"/>
      <c r="D113" s="26" t="s">
        <v>29</v>
      </c>
      <c r="E113" s="28">
        <v>1</v>
      </c>
      <c r="F113" s="49">
        <f>0.03*G111</f>
        <v>0</v>
      </c>
      <c r="G113" s="48">
        <f>ROUND(E113*F113,2)</f>
        <v>0</v>
      </c>
    </row>
    <row r="114" spans="1:9" s="6" customFormat="1" ht="17.399999999999999" customHeight="1" thickBot="1" x14ac:dyDescent="0.35">
      <c r="A114" s="91"/>
      <c r="B114" s="92"/>
      <c r="C114" s="92"/>
      <c r="D114" s="92"/>
      <c r="E114" s="92"/>
      <c r="F114" s="92"/>
      <c r="G114" s="93"/>
    </row>
    <row r="115" spans="1:9" s="6" customFormat="1" ht="29.4" customHeight="1" x14ac:dyDescent="0.3">
      <c r="A115" s="99" t="s">
        <v>10</v>
      </c>
      <c r="B115" s="100"/>
      <c r="C115" s="100"/>
      <c r="D115" s="100"/>
      <c r="E115" s="100"/>
      <c r="F115" s="101">
        <f>G111+G113</f>
        <v>0</v>
      </c>
      <c r="G115" s="102"/>
    </row>
    <row r="116" spans="1:9" s="6" customFormat="1" ht="29.4" customHeight="1" x14ac:dyDescent="0.3">
      <c r="A116" s="103" t="s">
        <v>11</v>
      </c>
      <c r="B116" s="104"/>
      <c r="C116" s="104"/>
      <c r="D116" s="104"/>
      <c r="E116" s="104"/>
      <c r="F116" s="105">
        <f>0.23*F115</f>
        <v>0</v>
      </c>
      <c r="G116" s="106"/>
    </row>
    <row r="117" spans="1:9" s="6" customFormat="1" ht="29.4" customHeight="1" x14ac:dyDescent="0.3">
      <c r="A117" s="103" t="s">
        <v>12</v>
      </c>
      <c r="B117" s="104"/>
      <c r="C117" s="104"/>
      <c r="D117" s="104"/>
      <c r="E117" s="104"/>
      <c r="F117" s="105">
        <f>F115+F116</f>
        <v>0</v>
      </c>
      <c r="G117" s="106"/>
    </row>
    <row r="118" spans="1:9" s="6" customFormat="1" ht="29.4" customHeight="1" thickBot="1" x14ac:dyDescent="0.35">
      <c r="A118" s="85"/>
      <c r="B118" s="86"/>
      <c r="C118" s="87"/>
      <c r="D118" s="87"/>
      <c r="E118" s="87"/>
      <c r="F118" s="87"/>
      <c r="G118" s="88"/>
    </row>
    <row r="119" spans="1:9" x14ac:dyDescent="0.3">
      <c r="A119" s="42"/>
      <c r="B119" s="42"/>
      <c r="C119" s="42"/>
      <c r="D119" s="43"/>
      <c r="E119" s="43"/>
      <c r="F119" s="44"/>
      <c r="G119" s="45"/>
    </row>
    <row r="120" spans="1:9" x14ac:dyDescent="0.3">
      <c r="A120" s="42"/>
      <c r="B120" s="42"/>
      <c r="C120" s="42"/>
      <c r="D120" s="43"/>
      <c r="E120" s="43"/>
      <c r="F120" s="44"/>
      <c r="G120" s="45"/>
    </row>
    <row r="121" spans="1:9" x14ac:dyDescent="0.3">
      <c r="A121" s="110" t="s">
        <v>198</v>
      </c>
      <c r="B121" s="42"/>
      <c r="C121" s="42"/>
      <c r="D121" s="43"/>
      <c r="E121" s="43"/>
      <c r="F121" s="44"/>
      <c r="G121" s="45"/>
    </row>
    <row r="122" spans="1:9" x14ac:dyDescent="0.3">
      <c r="A122" s="42"/>
      <c r="B122" s="42"/>
      <c r="C122" s="42"/>
      <c r="D122" s="43"/>
      <c r="E122" s="43"/>
      <c r="F122" s="44"/>
      <c r="G122" s="45"/>
    </row>
    <row r="123" spans="1:9" x14ac:dyDescent="0.3">
      <c r="A123" s="42"/>
      <c r="B123" s="42"/>
      <c r="C123" s="42"/>
      <c r="D123" s="43"/>
      <c r="E123" s="43"/>
      <c r="F123" s="44"/>
      <c r="G123" s="45"/>
    </row>
    <row r="124" spans="1:9" x14ac:dyDescent="0.3">
      <c r="A124" s="42"/>
      <c r="B124" s="42"/>
      <c r="C124" s="42"/>
      <c r="D124" s="43"/>
      <c r="E124" s="43"/>
      <c r="F124" s="44"/>
      <c r="G124" s="45"/>
    </row>
    <row r="125" spans="1:9" x14ac:dyDescent="0.3">
      <c r="A125" s="42"/>
      <c r="B125" s="42"/>
      <c r="C125" s="42"/>
      <c r="D125" s="43"/>
      <c r="E125" s="43"/>
      <c r="F125" s="44"/>
      <c r="G125" s="45"/>
    </row>
    <row r="126" spans="1:9" x14ac:dyDescent="0.3">
      <c r="A126" s="42"/>
      <c r="B126" s="42"/>
      <c r="C126" s="42"/>
      <c r="D126" s="43"/>
      <c r="E126" s="43"/>
      <c r="F126" s="44"/>
      <c r="G126" s="45"/>
      <c r="I126" s="4"/>
    </row>
    <row r="128" spans="1:9" ht="33" customHeight="1" x14ac:dyDescent="0.3"/>
  </sheetData>
  <sheetProtection algorithmName="SHA-512" hashValue="OTll5LqQDLwWho4yNi4CrhIp/ClILvNZRiVJ03xEhxP+AETSIj4zNZ2pylAclbXo1qL+ZbPQaAlVw00gUICQyQ==" saltValue="hga/74jGHvUDwQnz3ys1cA==" spinCount="100000" sheet="1" objects="1" scenarios="1"/>
  <mergeCells count="232">
    <mergeCell ref="I2:O2"/>
    <mergeCell ref="A117:E117"/>
    <mergeCell ref="F117:G117"/>
    <mergeCell ref="L102:O102"/>
    <mergeCell ref="B6:E6"/>
    <mergeCell ref="E9:E10"/>
    <mergeCell ref="F9:F10"/>
    <mergeCell ref="F92:F93"/>
    <mergeCell ref="G92:G93"/>
    <mergeCell ref="D94:D95"/>
    <mergeCell ref="G104:G105"/>
    <mergeCell ref="A104:A105"/>
    <mergeCell ref="B38:E38"/>
    <mergeCell ref="A106:A107"/>
    <mergeCell ref="D106:D107"/>
    <mergeCell ref="F100:F101"/>
    <mergeCell ref="G100:G101"/>
    <mergeCell ref="E106:E107"/>
    <mergeCell ref="A39:A40"/>
    <mergeCell ref="A43:A44"/>
    <mergeCell ref="B43:B44"/>
    <mergeCell ref="G39:G40"/>
    <mergeCell ref="A45:A46"/>
    <mergeCell ref="D45:D46"/>
    <mergeCell ref="A118:B118"/>
    <mergeCell ref="C118:G118"/>
    <mergeCell ref="B99:E99"/>
    <mergeCell ref="B112:E112"/>
    <mergeCell ref="B108:E108"/>
    <mergeCell ref="A109:A110"/>
    <mergeCell ref="B109:B110"/>
    <mergeCell ref="D109:D110"/>
    <mergeCell ref="E109:E110"/>
    <mergeCell ref="F109:F110"/>
    <mergeCell ref="G109:G110"/>
    <mergeCell ref="A114:G114"/>
    <mergeCell ref="F106:F107"/>
    <mergeCell ref="B104:B107"/>
    <mergeCell ref="B100:B101"/>
    <mergeCell ref="A100:A101"/>
    <mergeCell ref="D100:D101"/>
    <mergeCell ref="A111:F111"/>
    <mergeCell ref="A115:E115"/>
    <mergeCell ref="F115:G115"/>
    <mergeCell ref="A116:E116"/>
    <mergeCell ref="F116:G116"/>
    <mergeCell ref="B113:C113"/>
    <mergeCell ref="F104:F105"/>
    <mergeCell ref="F45:F46"/>
    <mergeCell ref="D41:D42"/>
    <mergeCell ref="E41:E42"/>
    <mergeCell ref="D43:D44"/>
    <mergeCell ref="E43:E44"/>
    <mergeCell ref="F43:F44"/>
    <mergeCell ref="F39:F40"/>
    <mergeCell ref="F94:F95"/>
    <mergeCell ref="G94:G95"/>
    <mergeCell ref="E92:E93"/>
    <mergeCell ref="F82:F83"/>
    <mergeCell ref="G82:G83"/>
    <mergeCell ref="E64:E65"/>
    <mergeCell ref="F79:F80"/>
    <mergeCell ref="G79:G80"/>
    <mergeCell ref="D79:D80"/>
    <mergeCell ref="D77:D78"/>
    <mergeCell ref="E77:E78"/>
    <mergeCell ref="F77:F78"/>
    <mergeCell ref="G77:G78"/>
    <mergeCell ref="B66:E66"/>
    <mergeCell ref="D75:D76"/>
    <mergeCell ref="E75:E76"/>
    <mergeCell ref="F75:F76"/>
    <mergeCell ref="G106:G107"/>
    <mergeCell ref="E85:E86"/>
    <mergeCell ref="E73:E74"/>
    <mergeCell ref="F73:F74"/>
    <mergeCell ref="B75:B76"/>
    <mergeCell ref="E79:E80"/>
    <mergeCell ref="A79:A80"/>
    <mergeCell ref="A81:A83"/>
    <mergeCell ref="B81:B83"/>
    <mergeCell ref="D82:D83"/>
    <mergeCell ref="E82:E83"/>
    <mergeCell ref="A96:A98"/>
    <mergeCell ref="B96:B98"/>
    <mergeCell ref="D97:D98"/>
    <mergeCell ref="F97:F98"/>
    <mergeCell ref="E97:E98"/>
    <mergeCell ref="F85:F86"/>
    <mergeCell ref="A84:A86"/>
    <mergeCell ref="D85:D86"/>
    <mergeCell ref="G97:G98"/>
    <mergeCell ref="B87:E87"/>
    <mergeCell ref="B92:B93"/>
    <mergeCell ref="B94:B95"/>
    <mergeCell ref="A94:A95"/>
    <mergeCell ref="A24:A26"/>
    <mergeCell ref="B19:B22"/>
    <mergeCell ref="E30:E31"/>
    <mergeCell ref="B30:B31"/>
    <mergeCell ref="D30:D31"/>
    <mergeCell ref="B23:E23"/>
    <mergeCell ref="A92:A93"/>
    <mergeCell ref="D92:D93"/>
    <mergeCell ref="A89:A90"/>
    <mergeCell ref="B89:B90"/>
    <mergeCell ref="A41:A42"/>
    <mergeCell ref="B49:E49"/>
    <mergeCell ref="A64:A65"/>
    <mergeCell ref="D71:D72"/>
    <mergeCell ref="E71:E72"/>
    <mergeCell ref="A71:A72"/>
    <mergeCell ref="A73:A74"/>
    <mergeCell ref="A67:A68"/>
    <mergeCell ref="D67:D68"/>
    <mergeCell ref="E67:E68"/>
    <mergeCell ref="D73:D74"/>
    <mergeCell ref="E62:E63"/>
    <mergeCell ref="A47:A48"/>
    <mergeCell ref="D47:D48"/>
    <mergeCell ref="B102:B103"/>
    <mergeCell ref="D104:D105"/>
    <mergeCell ref="E104:E105"/>
    <mergeCell ref="B41:B42"/>
    <mergeCell ref="B62:B63"/>
    <mergeCell ref="D62:D63"/>
    <mergeCell ref="A33:A34"/>
    <mergeCell ref="E33:E34"/>
    <mergeCell ref="A30:A31"/>
    <mergeCell ref="E100:E101"/>
    <mergeCell ref="E94:E95"/>
    <mergeCell ref="A62:A63"/>
    <mergeCell ref="B53:B59"/>
    <mergeCell ref="A60:A61"/>
    <mergeCell ref="B50:B51"/>
    <mergeCell ref="A53:A59"/>
    <mergeCell ref="E39:E40"/>
    <mergeCell ref="A75:A76"/>
    <mergeCell ref="B84:B86"/>
    <mergeCell ref="E45:E46"/>
    <mergeCell ref="A69:A70"/>
    <mergeCell ref="B79:B80"/>
    <mergeCell ref="A77:A78"/>
    <mergeCell ref="B77:B78"/>
    <mergeCell ref="A13:A14"/>
    <mergeCell ref="D13:D14"/>
    <mergeCell ref="A19:A20"/>
    <mergeCell ref="A15:A16"/>
    <mergeCell ref="D15:D16"/>
    <mergeCell ref="E15:E16"/>
    <mergeCell ref="A17:A18"/>
    <mergeCell ref="D17:D18"/>
    <mergeCell ref="F7:F8"/>
    <mergeCell ref="E13:E14"/>
    <mergeCell ref="F13:F14"/>
    <mergeCell ref="D7:D8"/>
    <mergeCell ref="E7:E8"/>
    <mergeCell ref="F15:F16"/>
    <mergeCell ref="D19:D20"/>
    <mergeCell ref="E19:E20"/>
    <mergeCell ref="A1:G1"/>
    <mergeCell ref="B2:E2"/>
    <mergeCell ref="F2:G3"/>
    <mergeCell ref="A3:E3"/>
    <mergeCell ref="A21:A22"/>
    <mergeCell ref="D21:D22"/>
    <mergeCell ref="E21:E22"/>
    <mergeCell ref="F21:F22"/>
    <mergeCell ref="G21:G22"/>
    <mergeCell ref="A9:A10"/>
    <mergeCell ref="B9:B10"/>
    <mergeCell ref="D9:D10"/>
    <mergeCell ref="A7:A8"/>
    <mergeCell ref="B7:B8"/>
    <mergeCell ref="G9:G10"/>
    <mergeCell ref="E17:E18"/>
    <mergeCell ref="F17:F18"/>
    <mergeCell ref="G17:G18"/>
    <mergeCell ref="A11:A12"/>
    <mergeCell ref="G7:G8"/>
    <mergeCell ref="D11:D12"/>
    <mergeCell ref="E11:E12"/>
    <mergeCell ref="G13:G14"/>
    <mergeCell ref="B17:B18"/>
    <mergeCell ref="G15:G16"/>
    <mergeCell ref="B11:B16"/>
    <mergeCell ref="F19:F20"/>
    <mergeCell ref="G19:G20"/>
    <mergeCell ref="B32:E32"/>
    <mergeCell ref="G30:G31"/>
    <mergeCell ref="F11:F12"/>
    <mergeCell ref="G11:G12"/>
    <mergeCell ref="F47:F48"/>
    <mergeCell ref="G47:G48"/>
    <mergeCell ref="B33:B34"/>
    <mergeCell ref="D33:D34"/>
    <mergeCell ref="E47:E48"/>
    <mergeCell ref="B45:B48"/>
    <mergeCell ref="F33:F34"/>
    <mergeCell ref="G33:G34"/>
    <mergeCell ref="B39:B40"/>
    <mergeCell ref="D39:D40"/>
    <mergeCell ref="G45:G46"/>
    <mergeCell ref="G43:G44"/>
    <mergeCell ref="G41:G42"/>
    <mergeCell ref="B24:B26"/>
    <mergeCell ref="F30:F31"/>
    <mergeCell ref="F41:F42"/>
    <mergeCell ref="G85:G86"/>
    <mergeCell ref="F64:F65"/>
    <mergeCell ref="G64:G65"/>
    <mergeCell ref="B60:B61"/>
    <mergeCell ref="D60:D61"/>
    <mergeCell ref="E60:E61"/>
    <mergeCell ref="B67:B70"/>
    <mergeCell ref="B71:B74"/>
    <mergeCell ref="F69:F70"/>
    <mergeCell ref="G69:G70"/>
    <mergeCell ref="F67:F68"/>
    <mergeCell ref="G67:G68"/>
    <mergeCell ref="F62:F63"/>
    <mergeCell ref="G62:G63"/>
    <mergeCell ref="F60:F61"/>
    <mergeCell ref="G60:G61"/>
    <mergeCell ref="F71:F72"/>
    <mergeCell ref="G71:G72"/>
    <mergeCell ref="E69:E70"/>
    <mergeCell ref="D64:D65"/>
    <mergeCell ref="B64:B65"/>
    <mergeCell ref="G75:G76"/>
    <mergeCell ref="D69:D70"/>
    <mergeCell ref="G73:G74"/>
  </mergeCells>
  <phoneticPr fontId="16" type="noConversion"/>
  <conditionalFormatting sqref="F7:F22 F24:F31 F33:F37 F39:F48 F50:F65 F67:F86 F88:F98 F100:F107 F109:F110">
    <cfRule type="cellIs" dxfId="0" priority="1" operator="equal">
      <formula>0</formula>
    </cfRule>
  </conditionalFormatting>
  <printOptions horizontalCentered="1"/>
  <pageMargins left="0.47244094488188981" right="0.39370078740157483" top="0.66" bottom="0.56000000000000005" header="0.31496062992125984" footer="0.15748031496062992"/>
  <pageSetup paperSize="9" scale="66" fitToHeight="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całość</vt:lpstr>
      <vt:lpstr>całość!Obszar_wydruku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Marta Tobolewska</cp:lastModifiedBy>
  <cp:lastPrinted>2025-05-14T06:35:59Z</cp:lastPrinted>
  <dcterms:created xsi:type="dcterms:W3CDTF">2020-07-14T05:21:31Z</dcterms:created>
  <dcterms:modified xsi:type="dcterms:W3CDTF">2025-05-30T06:41:28Z</dcterms:modified>
</cp:coreProperties>
</file>