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Z:\Inwestycje_Realizacja\r_e_a_l_i_z_a_c_j_a\11 lena\720 odc. od km 4+799 do 7+671 - rozbudowa + REMONT - Biskupice, Czubin\02. przetargi\1. wykonawca\"/>
    </mc:Choice>
  </mc:AlternateContent>
  <xr:revisionPtr revIDLastSave="0" documentId="8_{9E9533F3-C5C0-4CEF-9138-AA7613C0306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zedmiar" sheetId="15" r:id="rId1"/>
  </sheets>
  <definedNames>
    <definedName name="_xlnm.Print_Area" localSheetId="0">Przedmiar!$A$3:$E$23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5" l="1"/>
  <c r="E37" i="15"/>
  <c r="E36" i="15"/>
  <c r="E35" i="15"/>
  <c r="E33" i="15"/>
  <c r="E29" i="15"/>
  <c r="E30" i="15" s="1"/>
  <c r="E26" i="15"/>
  <c r="E25" i="15"/>
  <c r="E21" i="15"/>
  <c r="E20" i="15"/>
  <c r="E17" i="15"/>
  <c r="E13" i="15"/>
  <c r="E12" i="15"/>
  <c r="E10" i="15"/>
  <c r="E9" i="15"/>
  <c r="E8" i="15"/>
  <c r="E7" i="15"/>
  <c r="E18" i="15" l="1"/>
  <c r="E27" i="15"/>
  <c r="E24" i="15"/>
  <c r="E23" i="15"/>
  <c r="E19" i="15" l="1"/>
</calcChain>
</file>

<file path=xl/sharedStrings.xml><?xml version="1.0" encoding="utf-8"?>
<sst xmlns="http://schemas.openxmlformats.org/spreadsheetml/2006/main" count="101" uniqueCount="63">
  <si>
    <t>Podstawa</t>
  </si>
  <si>
    <t>Wyszczególnienie elementów rozliczeniowych</t>
  </si>
  <si>
    <t>Jedn.</t>
  </si>
  <si>
    <t>Ilość</t>
  </si>
  <si>
    <t>Poz.</t>
  </si>
  <si>
    <t>m2</t>
  </si>
  <si>
    <t>km</t>
  </si>
  <si>
    <t>Mechaniczne oczyszczenie nawierzchni</t>
  </si>
  <si>
    <t>Skropienie w-w konstrukcyjnych nawierzchni bitumicznej emulsją asfaltową szybkorozpadową 0,4kg/m2</t>
  </si>
  <si>
    <t>Wykonanie oznakowania poziomego jezdni materiałami cienkowarstwowymi sposobem mechanicznym zgodnie ze stałą organizacją ruchu</t>
  </si>
  <si>
    <t>D.04.03.01</t>
  </si>
  <si>
    <t>D.07.01.01</t>
  </si>
  <si>
    <t>Frezowanie nawierzchni gr. 10 cm</t>
  </si>
  <si>
    <t>szt.</t>
  </si>
  <si>
    <t>ROBOTY DROGOWE</t>
  </si>
  <si>
    <t>D.03.02.01</t>
  </si>
  <si>
    <t>D.05.03.11</t>
  </si>
  <si>
    <t>ROBOTY PRZYGOTOWAWCZE I WYKONCZENIOWE</t>
  </si>
  <si>
    <t>KALKULACJA INDYWIDUALNA</t>
  </si>
  <si>
    <t>Projekt czasowej organizacji ruch na czas prowadzenia prac</t>
  </si>
  <si>
    <t>Odtworzenie trasy i punktów wysokościowych oraz sporządzenie dokumentacji powykonawczej drogi</t>
  </si>
  <si>
    <t>Aktualizacja i zatwierdzenie SOR wraz z jego wprowadzeniem z odtworzeniem oznakowania pionowego oraz wykonanie inwentaryzacji na mapach DXF na remontowanym odcinku drogi i przekazanie Zamawiającemu wydrukowanej SOR  w skali 1:500 oraz wersji elektroniczej</t>
  </si>
  <si>
    <t>Wykonanie oznakowania poziomego jezdni materiałami grubowarstwowymi sposobem mechanicznym zgodnie ze stałą organizacją ruchu</t>
  </si>
  <si>
    <t>D.06.03.01</t>
  </si>
  <si>
    <t>Wykonanie poboczy z mieszanki kruszywa łamanego o ciągłym uziarnieniu 0-31,5mm po zagęszczeniu grubości 10 cm i szer. 1,0m</t>
  </si>
  <si>
    <t>D.07.02.01</t>
  </si>
  <si>
    <t xml:space="preserve">Zamontowanie nowych słupków hektometrowych </t>
  </si>
  <si>
    <t xml:space="preserve">D.01.02.04 D.08.02.02 </t>
  </si>
  <si>
    <t>PRZEDMIAR</t>
  </si>
  <si>
    <t>Demontaż oraz zamontowanie nowego znaku C-9 na słupku przeszkodowym U-5a</t>
  </si>
  <si>
    <t>Demontaż oraz zamontowanie nowych prefabrykowanych azyli z PVC</t>
  </si>
  <si>
    <t>D.09.00.00</t>
  </si>
  <si>
    <t>Dostawa i montaż geosiatki szklanej-węglowej o wytrzymałości na rozciąganie min. 120 x 200 kN umieszczoną w poprzek na odbiciach poprzecznych</t>
  </si>
  <si>
    <t>Remont drogi wojewódzkiej nr 720 od km 5+465 do km 8+110 oraz od km 13+530 do km 14+220</t>
  </si>
  <si>
    <t>Wykonanie w-wy wiążącej AC 16 W PMB 25/55-60 KR5-7 o grubości 6 cm po zagęszczeniu</t>
  </si>
  <si>
    <t>Wykonanie w-wy ścieralnej AC11 S PMB 45/80-55  KR 5-6 o gr. 4 cm po zagęszczeniu</t>
  </si>
  <si>
    <t>mb</t>
  </si>
  <si>
    <t>Rozbiórka i ustawienie nowego krawężnika na ławie z betonu C12/15 wraz z oporem</t>
  </si>
  <si>
    <t>Regulacja zasuw wodociągowych, gazowych w ciągu drogi wojewódzkiej</t>
  </si>
  <si>
    <t>Rozebranie starej nawierzchni chodnika z kostki betonowej wraz z ewentualnymi obrzeżami. Wykonanie podbudowy z kruszywa łamanego 0/31,5 mm stab. mech. gr. 10 cm, wykonanie podsypki cementowo-piaskowej 1:4 gr. 3 cm oraz wbudowanie kostki gr 6 cm (w tym 33,6m2 płytek guzikowych) oraz montaż obrzeży na ławie z betonu C12/15 zamkający chodnik</t>
  </si>
  <si>
    <t>D.03.01.03</t>
  </si>
  <si>
    <t>Oczyszczenie przepustów pod zjazdami</t>
  </si>
  <si>
    <t>D.06.02.01a</t>
  </si>
  <si>
    <t>Rozbiórka starych przepustów oraz ułożenie przepustów rurowych z tworzyw sztucznych fi 400 wraz odtworzeniem zasypki</t>
  </si>
  <si>
    <t>D.07.06.02</t>
  </si>
  <si>
    <t>Zamontowanie słupków blokujących U-12c</t>
  </si>
  <si>
    <t xml:space="preserve">Rozebranie starych umocnień z płyt ażurowych oraz ułożenie nowych płyt ażurowych na betonie C12/15 </t>
  </si>
  <si>
    <t>ROBOTY BRUKARSKIE I ODWODNIENIOWE</t>
  </si>
  <si>
    <t>Ściągnięcie naddatku gleby z zieleńców, mikroniwelacja terenu</t>
  </si>
  <si>
    <t xml:space="preserve">D.08.02.02 </t>
  </si>
  <si>
    <t xml:space="preserve">Regulacja wysokościowa nawierzchni chodnika kostki gr. 6 cm wraz z </t>
  </si>
  <si>
    <t>Profilowanie poboczy na szerokość 1,0 m do uzyskania spadku 6% z wywozem uzyskanego materiału</t>
  </si>
  <si>
    <t>Wykonanie poboczy z destruktu po zagęszczeniu grubości 15 cm i szer. 1,0 m</t>
  </si>
  <si>
    <r>
      <rPr>
        <b/>
        <sz val="8"/>
        <rFont val="Cambria"/>
        <family val="1"/>
        <charset val="238"/>
      </rPr>
      <t>„Droga wojewódzka nr 720"</t>
    </r>
    <r>
      <rPr>
        <b/>
        <sz val="10"/>
        <rFont val="Cambria"/>
        <family val="1"/>
        <charset val="238"/>
      </rPr>
      <t>.</t>
    </r>
  </si>
  <si>
    <t>Rozebranie starej nawierzchni zjazdów z kostki betonowej wraz z ewentualnymi opornikami. Wykonanie podbudowy z kruszywa łamanego 0/31,5 mm stab. mech. gr. 10 cm, wykonanie podsypki cementowo-piaskowej 1:4 gr. 3 cm oraz wbudowanie kostki gr 8 cm  oraz montaż oporników</t>
  </si>
  <si>
    <t>Rozebranie starej nawierzchni azyli  z kostki betonowej wraz z krawężnikami. Wykonanie podbudowy z kruszywa łamanego 0/31,5 mm stab. mech. gr. 10 cm, wykonanie podsypki cementowo-piaskowej 1:4 gr. 3 cm oraz wbudowanie kostki gr 8 cm  oraz montaż krawężników</t>
  </si>
  <si>
    <t>Ustawienie prefabrykatów betonowych "L" wys do 80 cm wraz z uwzględnieniem wykopu i nasypu. Prefabrykat jako ściana oporowa dla chodnika</t>
  </si>
  <si>
    <t>Wymiana z regulacją włazów kanalizacyjnych, sanitarnych z ewentualna wymianą pierścieni odciążąjących</t>
  </si>
  <si>
    <t>D.05.03.05b</t>
  </si>
  <si>
    <t>D.05.03.05a</t>
  </si>
  <si>
    <t>D.01.02.04 
D.04.04.02
D.08.02.02 
D.08.03.01</t>
  </si>
  <si>
    <t>D.05.03.26</t>
  </si>
  <si>
    <t>D.01.01.01A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</si>
</sst>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#,##0.000"/>
    <numFmt numFmtId="166" formatCode="#,##0.00_ ;\-#,##0.00\ "/>
  </numFmts>
  <fonts count="1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38"/>
    </font>
    <font>
      <sz val="9"/>
      <name val="Arial"/>
      <family val="2"/>
    </font>
    <font>
      <sz val="9"/>
      <name val="Calibri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</font>
    <font>
      <b/>
      <sz val="8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164" fontId="4" fillId="0" borderId="0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top"/>
    </xf>
    <xf numFmtId="164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top" wrapText="1"/>
    </xf>
    <xf numFmtId="0" fontId="12" fillId="0" borderId="0" xfId="0" applyNumberFormat="1" applyFont="1" applyFill="1" applyBorder="1" applyAlignment="1" applyProtection="1">
      <alignment vertical="top"/>
    </xf>
    <xf numFmtId="164" fontId="1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top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5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/>
    </xf>
    <xf numFmtId="0" fontId="5" fillId="2" borderId="7" xfId="0" applyNumberFormat="1" applyFont="1" applyFill="1" applyBorder="1" applyAlignment="1" applyProtection="1">
      <alignment horizontal="center" vertical="center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/>
    </xf>
    <xf numFmtId="4" fontId="5" fillId="2" borderId="15" xfId="0" applyNumberFormat="1" applyFont="1" applyFill="1" applyBorder="1" applyAlignment="1" applyProtection="1">
      <alignment horizontal="center" vertical="center"/>
    </xf>
    <xf numFmtId="165" fontId="5" fillId="2" borderId="4" xfId="0" applyNumberFormat="1" applyFont="1" applyFill="1" applyBorder="1" applyAlignment="1" applyProtection="1">
      <alignment horizontal="center" vertical="center"/>
    </xf>
    <xf numFmtId="165" fontId="5" fillId="2" borderId="6" xfId="0" applyNumberFormat="1" applyFont="1" applyFill="1" applyBorder="1" applyAlignment="1" applyProtection="1">
      <alignment horizontal="center" vertical="center"/>
    </xf>
    <xf numFmtId="166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/>
    </xf>
    <xf numFmtId="0" fontId="14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14" fillId="2" borderId="5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left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2" fontId="5" fillId="2" borderId="6" xfId="0" applyNumberFormat="1" applyFont="1" applyFill="1" applyBorder="1" applyAlignment="1" applyProtection="1">
      <alignment horizontal="center" vertical="center"/>
    </xf>
    <xf numFmtId="0" fontId="9" fillId="2" borderId="16" xfId="0" applyNumberFormat="1" applyFont="1" applyFill="1" applyBorder="1" applyAlignment="1" applyProtection="1">
      <alignment horizontal="center" vertical="center" wrapText="1"/>
    </xf>
    <xf numFmtId="0" fontId="9" fillId="2" borderId="17" xfId="0" applyNumberFormat="1" applyFont="1" applyFill="1" applyBorder="1" applyAlignment="1" applyProtection="1">
      <alignment horizontal="center" vertical="center" wrapText="1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>
      <alignment vertical="top" wrapText="1"/>
    </xf>
    <xf numFmtId="0" fontId="3" fillId="0" borderId="16" xfId="0" applyNumberFormat="1" applyFont="1" applyFill="1" applyBorder="1" applyAlignment="1" applyProtection="1">
      <alignment horizontal="center"/>
    </xf>
    <xf numFmtId="0" fontId="3" fillId="0" borderId="17" xfId="0" applyNumberFormat="1" applyFont="1" applyFill="1" applyBorder="1" applyAlignment="1" applyProtection="1"/>
    <xf numFmtId="0" fontId="3" fillId="0" borderId="18" xfId="0" applyNumberFormat="1" applyFont="1" applyFill="1" applyBorder="1" applyAlignment="1" applyProtection="1"/>
    <xf numFmtId="0" fontId="7" fillId="0" borderId="17" xfId="0" applyNumberFormat="1" applyFont="1" applyFill="1" applyBorder="1" applyAlignment="1" applyProtection="1">
      <alignment horizontal="center" vertical="center" wrapText="1"/>
    </xf>
    <xf numFmtId="0" fontId="7" fillId="0" borderId="1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12F12-354A-4FE0-B391-FBBEBAAC5733}">
  <sheetPr>
    <tabColor rgb="FFFF0000"/>
    <pageSetUpPr fitToPage="1"/>
  </sheetPr>
  <dimension ref="A1:O39"/>
  <sheetViews>
    <sheetView tabSelected="1" zoomScale="85" zoomScaleNormal="85" workbookViewId="0">
      <selection activeCell="I8" sqref="I8"/>
    </sheetView>
  </sheetViews>
  <sheetFormatPr defaultColWidth="8.85546875" defaultRowHeight="12.75" x14ac:dyDescent="0.2"/>
  <cols>
    <col min="1" max="1" width="4.5703125" style="6" customWidth="1"/>
    <col min="2" max="2" width="14.140625" style="7" customWidth="1"/>
    <col min="3" max="3" width="58.28515625" style="7" customWidth="1"/>
    <col min="4" max="4" width="4.7109375" style="6" customWidth="1"/>
    <col min="5" max="5" width="16.5703125" style="6" customWidth="1"/>
    <col min="6" max="6" width="6.5703125" style="7" customWidth="1"/>
    <col min="7" max="7" width="12.140625" style="7" customWidth="1"/>
    <col min="8" max="8" width="8.85546875" style="7" customWidth="1"/>
    <col min="9" max="9" width="11.140625" style="7" bestFit="1" customWidth="1"/>
    <col min="10" max="10" width="11.140625" style="7" customWidth="1"/>
    <col min="11" max="11" width="19" style="7" customWidth="1"/>
    <col min="12" max="12" width="18.28515625" style="7" customWidth="1"/>
    <col min="13" max="13" width="8.85546875" style="7"/>
    <col min="14" max="15" width="13.85546875" style="7" bestFit="1" customWidth="1"/>
    <col min="16" max="16384" width="8.85546875" style="7"/>
  </cols>
  <sheetData>
    <row r="1" spans="1:8" ht="10.5" customHeight="1" x14ac:dyDescent="0.2">
      <c r="A1" s="61"/>
      <c r="B1" s="62"/>
      <c r="C1" s="62"/>
    </row>
    <row r="2" spans="1:8" ht="13.5" customHeight="1" thickBot="1" x14ac:dyDescent="0.25">
      <c r="A2" s="2"/>
      <c r="B2" s="63" t="s">
        <v>53</v>
      </c>
      <c r="C2" s="64"/>
    </row>
    <row r="3" spans="1:8" ht="19.5" customHeight="1" thickBot="1" x14ac:dyDescent="0.3">
      <c r="A3" s="65" t="s">
        <v>28</v>
      </c>
      <c r="B3" s="66"/>
      <c r="C3" s="66"/>
      <c r="D3" s="66"/>
      <c r="E3" s="67"/>
      <c r="F3" s="12"/>
    </row>
    <row r="4" spans="1:8" ht="33" customHeight="1" thickBot="1" x14ac:dyDescent="0.25">
      <c r="A4" s="24"/>
      <c r="B4" s="68" t="s">
        <v>33</v>
      </c>
      <c r="C4" s="68"/>
      <c r="D4" s="68"/>
      <c r="E4" s="69"/>
      <c r="F4" s="13"/>
    </row>
    <row r="5" spans="1:8" ht="21" customHeight="1" thickBot="1" x14ac:dyDescent="0.25">
      <c r="A5" s="18" t="s">
        <v>4</v>
      </c>
      <c r="B5" s="19" t="s">
        <v>0</v>
      </c>
      <c r="C5" s="19" t="s">
        <v>1</v>
      </c>
      <c r="D5" s="19" t="s">
        <v>2</v>
      </c>
      <c r="E5" s="20" t="s">
        <v>3</v>
      </c>
      <c r="F5" s="1"/>
      <c r="G5" s="2"/>
    </row>
    <row r="6" spans="1:8" ht="13.5" thickBot="1" x14ac:dyDescent="0.25">
      <c r="A6" s="58" t="s">
        <v>47</v>
      </c>
      <c r="B6" s="59"/>
      <c r="C6" s="59"/>
      <c r="D6" s="59"/>
      <c r="E6" s="60"/>
      <c r="F6" s="1"/>
      <c r="G6" s="2"/>
    </row>
    <row r="7" spans="1:8" ht="24" x14ac:dyDescent="0.2">
      <c r="A7" s="9">
        <v>1</v>
      </c>
      <c r="B7" s="47" t="s">
        <v>27</v>
      </c>
      <c r="C7" s="22" t="s">
        <v>37</v>
      </c>
      <c r="D7" s="23" t="s">
        <v>36</v>
      </c>
      <c r="E7" s="41">
        <f>5+6+6+20</f>
        <v>37</v>
      </c>
    </row>
    <row r="8" spans="1:8" ht="72" x14ac:dyDescent="0.2">
      <c r="A8" s="9">
        <v>2</v>
      </c>
      <c r="B8" s="53" t="s">
        <v>60</v>
      </c>
      <c r="C8" s="22" t="s">
        <v>39</v>
      </c>
      <c r="D8" s="23" t="s">
        <v>5</v>
      </c>
      <c r="E8" s="41">
        <f>9.8+10.6+54+64+60+120+7+7+74+26+74+75+20+28+204+54+48+37+40+6+39+25+76+38+6+15+7+9+18+10+35+29+9+55+72+(7+24+60+49)</f>
        <v>1601.4</v>
      </c>
    </row>
    <row r="9" spans="1:8" ht="60" x14ac:dyDescent="0.2">
      <c r="A9" s="9">
        <v>3</v>
      </c>
      <c r="B9" s="53" t="s">
        <v>60</v>
      </c>
      <c r="C9" s="22" t="s">
        <v>54</v>
      </c>
      <c r="D9" s="23" t="s">
        <v>5</v>
      </c>
      <c r="E9" s="41">
        <f>27+21+31+7+12+15+16+15+9</f>
        <v>153</v>
      </c>
    </row>
    <row r="10" spans="1:8" ht="48" x14ac:dyDescent="0.2">
      <c r="A10" s="9">
        <v>4</v>
      </c>
      <c r="B10" s="53" t="s">
        <v>60</v>
      </c>
      <c r="C10" s="22" t="s">
        <v>55</v>
      </c>
      <c r="D10" s="23" t="s">
        <v>5</v>
      </c>
      <c r="E10" s="41">
        <f>8+11</f>
        <v>19</v>
      </c>
    </row>
    <row r="11" spans="1:8" ht="36" x14ac:dyDescent="0.2">
      <c r="A11" s="9">
        <v>5</v>
      </c>
      <c r="B11" s="53" t="s">
        <v>18</v>
      </c>
      <c r="C11" s="22" t="s">
        <v>56</v>
      </c>
      <c r="D11" s="23" t="s">
        <v>36</v>
      </c>
      <c r="E11" s="41">
        <v>22</v>
      </c>
    </row>
    <row r="12" spans="1:8" ht="24" x14ac:dyDescent="0.2">
      <c r="A12" s="54">
        <v>6</v>
      </c>
      <c r="B12" s="25" t="s">
        <v>42</v>
      </c>
      <c r="C12" s="55" t="s">
        <v>43</v>
      </c>
      <c r="D12" s="56" t="s">
        <v>36</v>
      </c>
      <c r="E12" s="57">
        <f>11+8+7</f>
        <v>26</v>
      </c>
    </row>
    <row r="13" spans="1:8" ht="24" x14ac:dyDescent="0.2">
      <c r="A13" s="9">
        <v>7</v>
      </c>
      <c r="B13" s="53" t="s">
        <v>49</v>
      </c>
      <c r="C13" s="22" t="s">
        <v>46</v>
      </c>
      <c r="D13" s="23" t="s">
        <v>5</v>
      </c>
      <c r="E13" s="41">
        <f>(14.7+61+48+14+40)*1.8</f>
        <v>319.86</v>
      </c>
    </row>
    <row r="14" spans="1:8" ht="15.75" customHeight="1" x14ac:dyDescent="0.2">
      <c r="A14" s="27">
        <v>8</v>
      </c>
      <c r="B14" s="25" t="s">
        <v>40</v>
      </c>
      <c r="C14" s="26" t="s">
        <v>41</v>
      </c>
      <c r="D14" s="25" t="s">
        <v>36</v>
      </c>
      <c r="E14" s="40">
        <v>15</v>
      </c>
    </row>
    <row r="15" spans="1:8" ht="24.75" thickBot="1" x14ac:dyDescent="0.25">
      <c r="A15" s="46">
        <v>9</v>
      </c>
      <c r="B15" s="47" t="s">
        <v>27</v>
      </c>
      <c r="C15" s="48" t="s">
        <v>50</v>
      </c>
      <c r="D15" s="49" t="s">
        <v>5</v>
      </c>
      <c r="E15" s="57">
        <v>25</v>
      </c>
      <c r="F15" s="1"/>
      <c r="G15" s="2"/>
    </row>
    <row r="16" spans="1:8" ht="13.5" thickBot="1" x14ac:dyDescent="0.25">
      <c r="A16" s="58" t="s">
        <v>14</v>
      </c>
      <c r="B16" s="59"/>
      <c r="C16" s="59"/>
      <c r="D16" s="59"/>
      <c r="E16" s="60"/>
      <c r="F16" s="8"/>
      <c r="G16" s="14"/>
      <c r="H16" s="10"/>
    </row>
    <row r="17" spans="1:15" x14ac:dyDescent="0.2">
      <c r="A17" s="31">
        <v>10</v>
      </c>
      <c r="B17" s="32" t="s">
        <v>16</v>
      </c>
      <c r="C17" s="33" t="s">
        <v>12</v>
      </c>
      <c r="D17" s="32" t="s">
        <v>5</v>
      </c>
      <c r="E17" s="39">
        <f>-314.5+15747+443+501.5+290+285+348+388+70+16+78+34+1769+257+323-54-48+501+198+32+713+29</f>
        <v>21606</v>
      </c>
      <c r="F17" s="8"/>
      <c r="G17" s="14"/>
      <c r="H17" s="10"/>
    </row>
    <row r="18" spans="1:15" x14ac:dyDescent="0.2">
      <c r="A18" s="27">
        <v>11</v>
      </c>
      <c r="B18" s="25" t="s">
        <v>10</v>
      </c>
      <c r="C18" s="26" t="s">
        <v>7</v>
      </c>
      <c r="D18" s="25" t="s">
        <v>5</v>
      </c>
      <c r="E18" s="40">
        <f>E17</f>
        <v>21606</v>
      </c>
      <c r="F18" s="5"/>
      <c r="G18" s="15"/>
      <c r="H18" s="11"/>
      <c r="N18" s="8"/>
      <c r="O18" s="8"/>
    </row>
    <row r="19" spans="1:15" ht="24" x14ac:dyDescent="0.2">
      <c r="A19" s="27">
        <v>12</v>
      </c>
      <c r="B19" s="25" t="s">
        <v>10</v>
      </c>
      <c r="C19" s="26" t="s">
        <v>8</v>
      </c>
      <c r="D19" s="25" t="s">
        <v>5</v>
      </c>
      <c r="E19" s="40">
        <f>E18*2</f>
        <v>43212</v>
      </c>
      <c r="F19" s="5"/>
      <c r="G19" s="15"/>
      <c r="H19" s="11"/>
      <c r="N19" s="8"/>
      <c r="O19" s="8"/>
    </row>
    <row r="20" spans="1:15" x14ac:dyDescent="0.2">
      <c r="A20" s="27">
        <v>13</v>
      </c>
      <c r="B20" s="25" t="s">
        <v>15</v>
      </c>
      <c r="C20" s="26" t="s">
        <v>38</v>
      </c>
      <c r="D20" s="25" t="s">
        <v>13</v>
      </c>
      <c r="E20" s="41">
        <f>2+1+1+2+2+4</f>
        <v>12</v>
      </c>
      <c r="F20" s="5"/>
      <c r="G20" s="15"/>
      <c r="H20" s="11"/>
      <c r="N20" s="8"/>
      <c r="O20" s="8"/>
    </row>
    <row r="21" spans="1:15" ht="24" x14ac:dyDescent="0.2">
      <c r="A21" s="28">
        <v>14</v>
      </c>
      <c r="B21" s="29" t="s">
        <v>15</v>
      </c>
      <c r="C21" s="30" t="s">
        <v>57</v>
      </c>
      <c r="D21" s="29" t="s">
        <v>13</v>
      </c>
      <c r="E21" s="41">
        <f>1+1+1+2+1+1+1</f>
        <v>8</v>
      </c>
      <c r="F21" s="5"/>
      <c r="G21" s="15"/>
      <c r="H21" s="11"/>
      <c r="N21" s="8"/>
      <c r="O21" s="8"/>
    </row>
    <row r="22" spans="1:15" ht="36" x14ac:dyDescent="0.2">
      <c r="A22" s="9">
        <v>15</v>
      </c>
      <c r="B22" s="25" t="s">
        <v>61</v>
      </c>
      <c r="C22" s="3" t="s">
        <v>32</v>
      </c>
      <c r="D22" s="4" t="s">
        <v>5</v>
      </c>
      <c r="E22" s="40">
        <v>3000</v>
      </c>
      <c r="F22" s="5"/>
      <c r="G22" s="15"/>
      <c r="H22" s="11"/>
      <c r="O22" s="8"/>
    </row>
    <row r="23" spans="1:15" ht="24" x14ac:dyDescent="0.2">
      <c r="A23" s="27">
        <v>16</v>
      </c>
      <c r="B23" s="29" t="s">
        <v>58</v>
      </c>
      <c r="C23" s="26" t="s">
        <v>34</v>
      </c>
      <c r="D23" s="25" t="s">
        <v>5</v>
      </c>
      <c r="E23" s="40">
        <f>E17</f>
        <v>21606</v>
      </c>
      <c r="F23" s="5"/>
      <c r="G23" s="15"/>
      <c r="H23" s="11"/>
      <c r="N23" s="8"/>
      <c r="O23" s="8"/>
    </row>
    <row r="24" spans="1:15" ht="24" x14ac:dyDescent="0.2">
      <c r="A24" s="28">
        <v>17</v>
      </c>
      <c r="B24" s="29" t="s">
        <v>59</v>
      </c>
      <c r="C24" s="30" t="s">
        <v>35</v>
      </c>
      <c r="D24" s="29" t="s">
        <v>5</v>
      </c>
      <c r="E24" s="41">
        <f>E17</f>
        <v>21606</v>
      </c>
      <c r="F24" s="5"/>
      <c r="G24" s="15"/>
      <c r="H24" s="11"/>
      <c r="N24" s="8"/>
      <c r="O24" s="8"/>
    </row>
    <row r="25" spans="1:15" ht="24" x14ac:dyDescent="0.2">
      <c r="A25" s="9">
        <v>18</v>
      </c>
      <c r="B25" s="4" t="s">
        <v>23</v>
      </c>
      <c r="C25" s="3" t="s">
        <v>51</v>
      </c>
      <c r="D25" s="4" t="s">
        <v>5</v>
      </c>
      <c r="E25" s="40">
        <f>8+17+60+10+9+59+16+56+77+70+22</f>
        <v>404</v>
      </c>
      <c r="F25" s="5"/>
      <c r="G25" s="15"/>
      <c r="H25" s="11"/>
      <c r="N25" s="8"/>
      <c r="O25" s="8"/>
    </row>
    <row r="26" spans="1:15" ht="24" x14ac:dyDescent="0.2">
      <c r="A26" s="9">
        <v>19</v>
      </c>
      <c r="B26" s="25" t="s">
        <v>23</v>
      </c>
      <c r="C26" s="3" t="s">
        <v>52</v>
      </c>
      <c r="D26" s="4" t="s">
        <v>5</v>
      </c>
      <c r="E26" s="40">
        <f>(8110-5465)*2</f>
        <v>5290</v>
      </c>
      <c r="F26" s="5"/>
      <c r="G26" s="15"/>
      <c r="H26" s="11"/>
      <c r="N26" s="8"/>
      <c r="O26" s="8"/>
    </row>
    <row r="27" spans="1:15" ht="24.75" thickBot="1" x14ac:dyDescent="0.25">
      <c r="A27" s="21">
        <v>20</v>
      </c>
      <c r="B27" s="23" t="s">
        <v>23</v>
      </c>
      <c r="C27" s="22" t="s">
        <v>24</v>
      </c>
      <c r="D27" s="23" t="s">
        <v>5</v>
      </c>
      <c r="E27" s="41">
        <f>E25</f>
        <v>404</v>
      </c>
      <c r="F27" s="5"/>
      <c r="G27" s="15"/>
      <c r="H27" s="11"/>
      <c r="N27" s="8"/>
      <c r="O27" s="8"/>
    </row>
    <row r="28" spans="1:15" ht="13.5" thickBot="1" x14ac:dyDescent="0.25">
      <c r="A28" s="58" t="s">
        <v>17</v>
      </c>
      <c r="B28" s="59"/>
      <c r="C28" s="59"/>
      <c r="D28" s="59"/>
      <c r="E28" s="60"/>
    </row>
    <row r="29" spans="1:15" ht="24" x14ac:dyDescent="0.2">
      <c r="A29" s="31">
        <v>21</v>
      </c>
      <c r="B29" s="32" t="s">
        <v>62</v>
      </c>
      <c r="C29" s="33" t="s">
        <v>20</v>
      </c>
      <c r="D29" s="32" t="s">
        <v>6</v>
      </c>
      <c r="E29" s="42">
        <f>(14220-13530)*0.001+(8110-5465)*0.001</f>
        <v>3.335</v>
      </c>
    </row>
    <row r="30" spans="1:15" ht="60" x14ac:dyDescent="0.2">
      <c r="A30" s="27">
        <v>22</v>
      </c>
      <c r="B30" s="34" t="s">
        <v>18</v>
      </c>
      <c r="C30" s="26" t="s">
        <v>21</v>
      </c>
      <c r="D30" s="25" t="s">
        <v>6</v>
      </c>
      <c r="E30" s="43">
        <f>E29</f>
        <v>3.335</v>
      </c>
    </row>
    <row r="31" spans="1:15" ht="24" x14ac:dyDescent="0.2">
      <c r="A31" s="27">
        <v>23</v>
      </c>
      <c r="B31" s="34" t="s">
        <v>18</v>
      </c>
      <c r="C31" s="26" t="s">
        <v>19</v>
      </c>
      <c r="D31" s="25" t="s">
        <v>13</v>
      </c>
      <c r="E31" s="40">
        <v>1</v>
      </c>
    </row>
    <row r="32" spans="1:15" ht="24" x14ac:dyDescent="0.2">
      <c r="A32" s="9">
        <v>24</v>
      </c>
      <c r="B32" s="34" t="s">
        <v>25</v>
      </c>
      <c r="C32" s="3" t="s">
        <v>29</v>
      </c>
      <c r="D32" s="4" t="s">
        <v>13</v>
      </c>
      <c r="E32" s="40">
        <v>2</v>
      </c>
    </row>
    <row r="33" spans="1:7" x14ac:dyDescent="0.2">
      <c r="A33" s="9">
        <v>25</v>
      </c>
      <c r="B33" s="34" t="s">
        <v>25</v>
      </c>
      <c r="C33" s="3" t="s">
        <v>30</v>
      </c>
      <c r="D33" s="4" t="s">
        <v>5</v>
      </c>
      <c r="E33" s="40">
        <f>2*3*3*0.5*0.5</f>
        <v>4.5</v>
      </c>
    </row>
    <row r="34" spans="1:7" x14ac:dyDescent="0.2">
      <c r="A34" s="9">
        <v>26</v>
      </c>
      <c r="B34" s="34" t="s">
        <v>44</v>
      </c>
      <c r="C34" s="3" t="s">
        <v>45</v>
      </c>
      <c r="D34" s="4" t="s">
        <v>13</v>
      </c>
      <c r="E34" s="40">
        <v>20</v>
      </c>
    </row>
    <row r="35" spans="1:7" x14ac:dyDescent="0.2">
      <c r="A35" s="9">
        <v>27</v>
      </c>
      <c r="B35" s="50" t="s">
        <v>31</v>
      </c>
      <c r="C35" s="51" t="s">
        <v>48</v>
      </c>
      <c r="D35" s="52" t="s">
        <v>5</v>
      </c>
      <c r="E35" s="41">
        <f>229+1845+120+120+50</f>
        <v>2364</v>
      </c>
      <c r="F35" s="5"/>
      <c r="G35" s="15"/>
    </row>
    <row r="36" spans="1:7" ht="36" x14ac:dyDescent="0.2">
      <c r="A36" s="27">
        <v>28</v>
      </c>
      <c r="B36" s="25" t="s">
        <v>11</v>
      </c>
      <c r="C36" s="26" t="s">
        <v>22</v>
      </c>
      <c r="D36" s="25" t="s">
        <v>5</v>
      </c>
      <c r="E36" s="44">
        <f>3.2+82+13</f>
        <v>98.2</v>
      </c>
    </row>
    <row r="37" spans="1:7" ht="36" x14ac:dyDescent="0.2">
      <c r="A37" s="27">
        <v>29</v>
      </c>
      <c r="B37" s="25" t="s">
        <v>11</v>
      </c>
      <c r="C37" s="26" t="s">
        <v>9</v>
      </c>
      <c r="D37" s="25" t="s">
        <v>5</v>
      </c>
      <c r="E37" s="44">
        <f>239+14+1219+3</f>
        <v>1475</v>
      </c>
    </row>
    <row r="38" spans="1:7" ht="13.5" thickBot="1" x14ac:dyDescent="0.25">
      <c r="A38" s="35">
        <v>30</v>
      </c>
      <c r="B38" s="36" t="s">
        <v>25</v>
      </c>
      <c r="C38" s="37" t="s">
        <v>26</v>
      </c>
      <c r="D38" s="38" t="s">
        <v>13</v>
      </c>
      <c r="E38" s="45">
        <f>5+5+10+10+1+1+7+7</f>
        <v>46</v>
      </c>
    </row>
    <row r="39" spans="1:7" x14ac:dyDescent="0.2">
      <c r="A39" s="7"/>
      <c r="C39" s="16"/>
      <c r="D39" s="17"/>
      <c r="E39" s="17"/>
    </row>
  </sheetData>
  <mergeCells count="7">
    <mergeCell ref="A28:E28"/>
    <mergeCell ref="A1:C1"/>
    <mergeCell ref="B2:C2"/>
    <mergeCell ref="A3:E3"/>
    <mergeCell ref="B4:E4"/>
    <mergeCell ref="A6:E6"/>
    <mergeCell ref="A16:E16"/>
  </mergeCells>
  <printOptions horizontalCentered="1"/>
  <pageMargins left="0.47244094488188981" right="0.39370078740157483" top="0.43307086614173229" bottom="0.43307086614173229" header="0.27559055118110237" footer="0.3543307086614173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kszwarc</dc:creator>
  <cp:lastModifiedBy>MZDW Lena Herman</cp:lastModifiedBy>
  <cp:lastPrinted>2023-12-18T11:47:24Z</cp:lastPrinted>
  <dcterms:created xsi:type="dcterms:W3CDTF">2014-02-13T09:22:31Z</dcterms:created>
  <dcterms:modified xsi:type="dcterms:W3CDTF">2025-05-23T11:20:47Z</dcterms:modified>
</cp:coreProperties>
</file>