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E:\Moje Dokumenty\4_ przetargi\przetargi_2025\WD_D_TP_250114_1 MARKLOWICE REMONT DW 932_PGG\merytoryka\material dla wykonawcow\"/>
    </mc:Choice>
  </mc:AlternateContent>
  <xr:revisionPtr revIDLastSave="0" documentId="13_ncr:1_{942215C5-C707-4BED-B18B-BA2AEE56FC1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GG-Przedsiębiorca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2" l="1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53" i="2"/>
  <c r="F52" i="2"/>
  <c r="F51" i="2"/>
  <c r="F47" i="2"/>
  <c r="F44" i="2"/>
  <c r="F33" i="2"/>
  <c r="F32" i="2"/>
  <c r="F27" i="2"/>
  <c r="F26" i="2"/>
  <c r="F25" i="2"/>
  <c r="F24" i="2"/>
  <c r="F23" i="2"/>
  <c r="F22" i="2"/>
  <c r="F21" i="2"/>
  <c r="F20" i="2"/>
</calcChain>
</file>

<file path=xl/sharedStrings.xml><?xml version="1.0" encoding="utf-8"?>
<sst xmlns="http://schemas.openxmlformats.org/spreadsheetml/2006/main" count="417" uniqueCount="255">
  <si>
    <t xml:space="preserve">Remont drogi wojewódzkiej nr 932 ul. Wyzwolenia w miejscowości Marklowice na odcinku od skrzyżowania z ulicą Krakusa do granicy z gminą Świerklany. </t>
  </si>
  <si>
    <t>Lp.</t>
  </si>
  <si>
    <t>Nr spec.techn.</t>
  </si>
  <si>
    <t>Podstawa</t>
  </si>
  <si>
    <t>Wyszczególnienie elementów rozliczeniowych</t>
  </si>
  <si>
    <t>Jedn.przedm.</t>
  </si>
  <si>
    <t>Ilość</t>
  </si>
  <si>
    <t>Cena jedn.</t>
  </si>
  <si>
    <t>Wartość</t>
  </si>
  <si>
    <t>1 d.1</t>
  </si>
  <si>
    <t>D-01.01.01</t>
  </si>
  <si>
    <t xml:space="preserve"> kalk. własna</t>
  </si>
  <si>
    <t>Koszt obsługi geodezyjnej i inwentaryzacji powykonawczej.</t>
  </si>
  <si>
    <t>kpl.</t>
  </si>
  <si>
    <t>2 d.1</t>
  </si>
  <si>
    <t>D-07.01.01, D-07.02.01</t>
  </si>
  <si>
    <t>Koszt wprowadzenia projektu czasowej organizacji ruchu. Koszt utrzymania wprowadzonej organizacji ruchu.</t>
  </si>
  <si>
    <t>kpl</t>
  </si>
  <si>
    <t>3 d.1</t>
  </si>
  <si>
    <t>Oznakowanie nawierzchni betonowych za pomocą masy - oznakowanie grubowarstwowe 0,9 mm</t>
  </si>
  <si>
    <t>km</t>
  </si>
  <si>
    <t>3 d.2</t>
  </si>
  <si>
    <t>Mocowanie tablic znaków drogowych zakazu, nakazu, ostrzegawczych, informacyjnych o powierzchni - typu duże wraz z osadzeniem słupków</t>
  </si>
  <si>
    <t>szt.</t>
  </si>
  <si>
    <t>4 d.1</t>
  </si>
  <si>
    <t>D-01.01.01a</t>
  </si>
  <si>
    <t>Koszt nadzorów branżowych.</t>
  </si>
  <si>
    <t>5 d.1</t>
  </si>
  <si>
    <t>D-01.02.04</t>
  </si>
  <si>
    <t>KNR 2-31 0813-03</t>
  </si>
  <si>
    <t>Rozebranie krawężników betonowych 15x30 cm na podsypce cem.piaskowej</t>
  </si>
  <si>
    <t>m</t>
  </si>
  <si>
    <t>6 d.1</t>
  </si>
  <si>
    <t>KNR 2-31 0814-02</t>
  </si>
  <si>
    <t>Rozebranie obrzeży 8x30 cm na podsypce piaskowej</t>
  </si>
  <si>
    <t>7 d.1</t>
  </si>
  <si>
    <t>KNR 2-31 0810-02 analogia</t>
  </si>
  <si>
    <t>Rozebranie nawierzchni z chodnika z kostki brukowej oraz zatoki postojowej na podsypce cem.piaskowej</t>
  </si>
  <si>
    <t>m2</t>
  </si>
  <si>
    <t>8 d.1</t>
  </si>
  <si>
    <t>KNR 2-31 0817-05</t>
  </si>
  <si>
    <t>Rozebranie ścieków z elementów betonowych o grub. 15 cm na podsypce cem.piaskowej</t>
  </si>
  <si>
    <t>9 d.1</t>
  </si>
  <si>
    <t>KNR 4-01 0108-11</t>
  </si>
  <si>
    <t>Wywiezienie gruzu spryzmowanego samochodami samowyładowczymi na odl.do 1 km</t>
  </si>
  <si>
    <t>m3</t>
  </si>
  <si>
    <t>10 d.1</t>
  </si>
  <si>
    <t>KNR 4-01 0108-12</t>
  </si>
  <si>
    <t>Wywiezienie gruzu spryzmowanego samochodami samowyładowczymi - za każdy nast. 1 km -za dalsze 10 km Krotność = 10</t>
  </si>
  <si>
    <t>11 d.1</t>
  </si>
  <si>
    <t>Koszt utylizacji gruzu</t>
  </si>
  <si>
    <t>12 d.1</t>
  </si>
  <si>
    <t>KNR AT-03 0102-04</t>
  </si>
  <si>
    <t>Roboty remontowe - frezowanie nawierzchni bitumicznej o gr. 10 cm z wywozem materiału z rozbiórki na odl. do 1 km gr 15 cm Krotność = 1,5</t>
  </si>
  <si>
    <t>13 d.1</t>
  </si>
  <si>
    <t>KNR 2-01 0214-04</t>
  </si>
  <si>
    <t>Nakłady uzupełn.za każde dalsze rozp. 0.5 km transportu ponad 1 km samochodami samowyładowczymi po drogach utwardzonych ziemi kat.III-IV - odwóz frezu za dalsze 15 km Krotność = 30</t>
  </si>
  <si>
    <t>14 d.1</t>
  </si>
  <si>
    <t>Koszt utylizacji frezu asfaltowego</t>
  </si>
  <si>
    <t>15 d.1</t>
  </si>
  <si>
    <t>KNR 2-31 0802-07</t>
  </si>
  <si>
    <t>Mechaniczne rozebranie podbudowy z kruszywa kamiennego o grub. 15 cm</t>
  </si>
  <si>
    <t>16 d.1</t>
  </si>
  <si>
    <t>D-02.00.00</t>
  </si>
  <si>
    <t>KNR 2-01 0212-08 analogia</t>
  </si>
  <si>
    <t>Roboty ziemne wyk.koparkami podsiębiernymi 0.60 m3 w ziemi kat.IV uprzednio zmagazynowanej w hałdach z transportem urobku samochodami samowyładowczymi na odl.do 1 km [odwóz rozebranej podbudowy na składowisko tymczasowe]</t>
  </si>
  <si>
    <t>17 d.2</t>
  </si>
  <si>
    <t>KNR 2-01 0207-06</t>
  </si>
  <si>
    <t>Roboty ziemne wykon.koparkami podsiębiernymi o poj.łyżki 2.00 m3 w gr.kat.IV z transp.urobku samochod.samowyładowczymi na odległość do 1 km</t>
  </si>
  <si>
    <t>18 d.2</t>
  </si>
  <si>
    <t>Nakłady uzupełn.za każde dalsze rozp. 0.5 km transportu ponad 1 km samochodami samowyładowczymi po drogach utwardzonych ziemi kat.III-IV - za dalsze 10 km Krotność = 20</t>
  </si>
  <si>
    <t>19 d.2</t>
  </si>
  <si>
    <t>Koszt utylizacji urobku</t>
  </si>
  <si>
    <t>20 d.2</t>
  </si>
  <si>
    <t>KNR 2-31 0103-04</t>
  </si>
  <si>
    <t>Mechaniczne profilowanie i zagęszenie podłoża pod warstwy konstrukcyjne nawierzchni w gr.kat.I-IV</t>
  </si>
  <si>
    <t>21 d.2</t>
  </si>
  <si>
    <t xml:space="preserve">D-04.08.00  </t>
  </si>
  <si>
    <t>KNR AT-03 0201-01 analogia</t>
  </si>
  <si>
    <t>Ulepszenie podłoża spoiwem przy użyciu zespołu do stabilizacji - grunt rodzimy do Rm=2,5 MPa, grubość warstwy po zagęszczeniu 15 cm [zatoki] - Zgodnie z WTW ZDW Katowice 2024 v01 Krotność = 1,5</t>
  </si>
  <si>
    <t>22 d.2</t>
  </si>
  <si>
    <t>Ulepszenie podłoża spoiwem przy użyciu zespołu do stabilizacji - grunt rodzimy do Rm=1,5 MPa, grubość warstwy po zagęszczeniu 10 cm [chodnik] - Zgodnie z WTW ZDW Katowice 2024 v01</t>
  </si>
  <si>
    <t>23 d.2</t>
  </si>
  <si>
    <t xml:space="preserve">D-04.01.01:04.03.01 </t>
  </si>
  <si>
    <t>KNR 2-31 0104-07 analogia</t>
  </si>
  <si>
    <t>Wykonanie i zagęszczenie mechanicze warstwy odsączającej w korycie lub na całej szer.drogi - grub.warstwy po zag. grubość 15 cm - warstwa odsączająca - grunt niewysadzinowy wsp. filtracji k&gt;=8m/dobę, wymagany minimalny moduł wtórny na powierzchni warstwy E2=80MPa - Zgodnie z WTW ZDW Katowice 2024 v01 Krotność = 1,5</t>
  </si>
  <si>
    <t>24 d.2</t>
  </si>
  <si>
    <t>D-04.04.04</t>
  </si>
  <si>
    <t>KNR 2-31 0107-02 analogia</t>
  </si>
  <si>
    <t>Wyrównanie istniejącej podbudowy tłuczniem kamiennym sortowanym z zagęszczeniem mechanicznym - śr.grub.warstwy po zagęszcz.ponad 1 m podwyższenie niwelety km 1+232 - 1+475 - [kruszywo odzysk] - Zgodnie z WTW ZDW Katowice 2024 v01 Krotność = 10</t>
  </si>
  <si>
    <t>25 d.2</t>
  </si>
  <si>
    <t>KNR 2-01 0211-08 analogia</t>
  </si>
  <si>
    <t>Roboty ziemne wyk.koparkami przedsiębiernymi 0.60 m3 w ziemi kat.IV uprzednio zmagazynowanej w hałdach z transportem urobku samochodami samowyładowczymi na odl.do 1 km [transport kruszywa ze składowiska]</t>
  </si>
  <si>
    <t>26 d.2</t>
  </si>
  <si>
    <t>KNR 2-31 0114-05</t>
  </si>
  <si>
    <t>Podbudowa z kruszywa łamanego - warstwa dolna o grub.po zagęszcz. 15 cm [jezdnia] - Warstwa z kruszywa łamanego stabilizowanego mechanicznie 0/31,5 mm - Zgodnie z WTW ZDW Katowice 2024 v01</t>
  </si>
  <si>
    <t>27 d.2</t>
  </si>
  <si>
    <t>KNR 2-31 0114-06</t>
  </si>
  <si>
    <t>Podbudowa z kruszywa łamanego - warstwa dolna - za każdy dalszy 1 cm grubości po zagęszczeniu [jezdnia] - Warstwa z kruszywa łamanego stabilizowanego mechanicznie 0/31,5 mm - Zgodnie z WTW ZDW Katowice 2024 v01 Krotność = 15</t>
  </si>
  <si>
    <t>28 d.2</t>
  </si>
  <si>
    <t>KNR 2-31 0114-03</t>
  </si>
  <si>
    <t>Podbudowa z kruszywa naturalnego - warstwa górna o grubości po zagęszczeniu 8 cm [jezdnia] - Górna część warstwy podłoża - kruszywo stabilizowane mechanicznie o wskaźniku CBR&gt;40%, wymagany moduł wtórny na powierzchni warstwy E2&gt;=120MPa - Zgodnie z WTW ZDW Katowice 2024 v01</t>
  </si>
  <si>
    <t>29 d.2</t>
  </si>
  <si>
    <t>KNR 2-31 0114-04</t>
  </si>
  <si>
    <t>Podbudowa z kruszywa naturalnego - warstwa górna - za każdy dalszy 1 cm grubości po zagęszczeniu - 12 cm [jezdnia] - Górna część warstwy podłoża - kruszywo stabilizowane mechanicznie o wskaźniku CBR&gt;40%, wymagany moduł wtórny na powierzchni warstwy E2&gt;=120MPa - Zgodnie z WTW ZDW Katowice 2024 v01 Krotność = 12</t>
  </si>
  <si>
    <t>30 d.2</t>
  </si>
  <si>
    <t>KNR 2-31 0114-03 analogia</t>
  </si>
  <si>
    <t>Podbudowa pomocnicza z kruszywa naturalnego - o grubości po zagęszczeniu 8 cm [jezdnia] - Podbudowa pomocnicza - kruszywo łamane 0/31,5 stabilizowane mechanicznie, wymagany moduł na powierzchni warstwy E&gt;=100MPa, E2&gt;=180MPa - Zgodnie z WTW ZDW Katowice 2024 v01</t>
  </si>
  <si>
    <t>31 d.2</t>
  </si>
  <si>
    <t>KNR 2-31 0114-04 analogia</t>
  </si>
  <si>
    <t>Podbudowa pomocnicza z kruszywa naturalnego - za każdy dalszy 1 cm grubości po zagęszczeniu - 12 cm [jezdnia] - Podbudowa pomocnicza - kruszywo łamane 0/31,5 stabilizowane mechanicznie, wymagany moduł na powierzchni warstwy E&gt;=100MPa, E2&gt;=180MPa - Zgodnie z WTW ZDW Katowice 2024 v01 Krotność = 12</t>
  </si>
  <si>
    <t>32 d.2</t>
  </si>
  <si>
    <t>Podbudowa z kruszywa łamanego - warstwa dolna o grub.po zagęszcz. 15 cm [zatoki] - Warstwa odsączająca - grunt niewysadzinowy wsp. filtracji k&gt;=8m/dobę, wymagany minimalny moduł wtórny na powierzchni warstwy E2=80MPa</t>
  </si>
  <si>
    <t>33 d.2</t>
  </si>
  <si>
    <t>Podbudowa z kruszywa naturalnego - warstwa górna o grubości po zagęszczeniu 8 cm [zatoki] - Górna część warstwy podłoża - kruszywo stabilizowane mechanicznie o wskaźniku CBR&gt;40%, wymagany moduł wtórny na powierzchni warstwy E2&gt;=120MPa - Zgodnie z WTW ZDW Katowice 2024 v01</t>
  </si>
  <si>
    <t>34 d.2</t>
  </si>
  <si>
    <t>Podbudowa z kruszywa naturalnego - warstwa górna - za każdy dalszy 1 cm grubości po zagęszczeniu - 2 cm [zatoki] - Górna część warstwy podłoża - kruszywo stabilizowane mechanicznie o wskaźniku CBR&gt;40%, wymagany moduł wtórny na powierzchni warstwy E2&gt;=120MPa - Zgodnie z WTW ZDW Katowice 2024 v01 Krotność = 2</t>
  </si>
  <si>
    <t>35 d.2</t>
  </si>
  <si>
    <t>Podbudowa z kruszywa łamanego - warstwa dolna o grub.po zagęszcz. 15 cm [chodnik] - Podbudowa z kruszywa łamanego 0/31,5 mm stabilizowanego mechanicznie wymagany moduł na powierzchni warstwy E2&gt;=80MPa - Zgodnie z WTW ZDW Katowice 2024 v01</t>
  </si>
  <si>
    <t>36 d.2</t>
  </si>
  <si>
    <t>D-05.03.05c</t>
  </si>
  <si>
    <t>KNR AT-03 0202-02</t>
  </si>
  <si>
    <t>Mechaniczne oczyszczenie i skropienie emulsją asfaltową na zimno podbudowy lub nawierzchni betonowej/bitumicznej; zużycie emulsji 0,5 kg/m2 - Zgodnie z WTW ZDW Katowice 2024 v01</t>
  </si>
  <si>
    <t>37 d.2</t>
  </si>
  <si>
    <t>KNR 2-31 0109-01</t>
  </si>
  <si>
    <t>Podbudowa betonowa z dylatacją - grub.warstwy po zagęszczeniu 12 cm - [zatoki] - Podbudowa zasadnicza z betonu cementowego C25/30 - Zgodnie z WTW ZDW Katowice 2024 v01</t>
  </si>
  <si>
    <t>38 d.2</t>
  </si>
  <si>
    <t>KNR 2-31 0109-02</t>
  </si>
  <si>
    <t>Podbudowa betonowa z dylatacją - za każdy dalszy 1 cm grub.warstwy po zagęszczeniu zatoki za dalsze 13 cm [zatoki] - Podbudowa zasadnicza z betonu cementowego C25/30 - Zgodnie z WTW ZDW Katowice 2024 v01 Krotność = 13</t>
  </si>
  <si>
    <t>39 d.2</t>
  </si>
  <si>
    <t>KNR AT-03 0204-04</t>
  </si>
  <si>
    <t>Podbudowy z mieszanek mineralno-bitumicznych o gr. warstwy po zagęszczeniu 14 cm; wydajność rozkładarki 500 t/dzień - gr. 18 cm - Podbudowa zasadnicza warstwa górna - beton asfaltowy AC 22P wysoko modyfikowany PMB 45/80-80 - Zgodnie z WTW ZDW Katowice 2024 v01 Krotność = 1,28</t>
  </si>
  <si>
    <t>40 d.2</t>
  </si>
  <si>
    <t>D-08.01.01</t>
  </si>
  <si>
    <t>KNNR 6 0403-04</t>
  </si>
  <si>
    <t>Krawężniki betonowe wystające o wymiarach 20x30 cm z wykonaniem ław betonowych na podsypce cementowo-piaskowej - Zgodnie z WTW ZDW Katowice 2024 v01</t>
  </si>
  <si>
    <t>41 d.2</t>
  </si>
  <si>
    <t>KNNR 6 0404-05</t>
  </si>
  <si>
    <t>Obrzeża betonowe o wymiarach 30x8 cm na podsypce cementowo-piaskowej, spoiny wypełnione zaprawą cementową - Zgodnie z WTW ZDW Katowice 2024 v01</t>
  </si>
  <si>
    <t>42 d.2</t>
  </si>
  <si>
    <t>D-10.01.01</t>
  </si>
  <si>
    <t>Montaż palisady betonowej o wymiarach 16,5x11,5x80 cm</t>
  </si>
  <si>
    <t>43 d.2</t>
  </si>
  <si>
    <t>D-05.03.23a</t>
  </si>
  <si>
    <t>KSNR 6 0502-03 analogia</t>
  </si>
  <si>
    <t>Nawierzchnia chodników i wjazdów z kostki brukowej betonowej grubości 8 cm na podsypce cementowo-piaskowej z wypełnieniem spoin piaskiem - Zgodnie z WTW ZDW Katowice 2024 v01</t>
  </si>
  <si>
    <t>44 d.2</t>
  </si>
  <si>
    <t>D-05.03.05b</t>
  </si>
  <si>
    <t>KNR AT-03 0301-04</t>
  </si>
  <si>
    <t>Nawierzchnie z mieszanek mineralno-bitumicznych - warstwa wiążąca o gr. 8 cm; wydajność rozkładarki 500 t/dzień - gr. 9 cm Warstwa wiążąca - beton asfaltowy AC 16W wysoko modyfikowany PMB 45/80-80 - Zgodnie z WTW ZDW Katowice 2024 v01 Krotność = 1,12</t>
  </si>
  <si>
    <t>45 d.2</t>
  </si>
  <si>
    <t>D-05.03.05a</t>
  </si>
  <si>
    <t>KNR AT-03 0302-02</t>
  </si>
  <si>
    <t>Nawierzchnie z mieszanek mineralno-bitumicznych - warstwa ścieralna o gr. 4 cm; wydajność rozkładarki 500 t/dzień - gr. 3 cm Warstwa ścieralna - mieszanka BBTM 8 A wysoko modyfikowany PMB 45/80-80 - Zgodnie z WTW ZDW Katowice 2024 v01 Krotność = 0,75</t>
  </si>
  <si>
    <t>46 d.2</t>
  </si>
  <si>
    <t>KNR 2-31 0302-03</t>
  </si>
  <si>
    <t>Nawierzchnia z kostki kamiennej rzędowej o wys. 18 cm na podsypce cementowo-piaskowej - zatoki - Zgodnie z WTW ZDW Katowice 2024 v01</t>
  </si>
  <si>
    <t>47 d.2</t>
  </si>
  <si>
    <t>D-03.02.01</t>
  </si>
  <si>
    <t>KNNR 6 0606-03</t>
  </si>
  <si>
    <t>Ułożenie wodościeków z elementów betonowych gr. 15 cm na podsypce cementowo-piaskowej - wodościek betonowy 60x50x15 cm</t>
  </si>
  <si>
    <t>48 d.3</t>
  </si>
  <si>
    <t>Roboty remontowe - frezowanie nawierzchni bitumicznej o gr. 10 cm z wywozem materiału z rozbiórki na odl. do 1 km</t>
  </si>
  <si>
    <t>49 d.3</t>
  </si>
  <si>
    <t>50 d.3</t>
  </si>
  <si>
    <t>51 d.3</t>
  </si>
  <si>
    <t>KNR 2-01 0207-03</t>
  </si>
  <si>
    <t>Roboty ziemne wykon.koparkami podsiębiernymi o poj łyżki 1.20 m3 w gr.kat.IV</t>
  </si>
  <si>
    <t>52 d.3</t>
  </si>
  <si>
    <t>Koszt składowania urobku</t>
  </si>
  <si>
    <t>53 d.3</t>
  </si>
  <si>
    <t>D-04.02.01</t>
  </si>
  <si>
    <t>KNR 2-31 0104-07</t>
  </si>
  <si>
    <t>Wykonanie i zagęszczenie mechanicze warstwy odsączającej w korycie lub na całej szer.drogi - grub.warstwy po zag. 10 cm</t>
  </si>
  <si>
    <t>54 d.3</t>
  </si>
  <si>
    <t>D-04.08.00</t>
  </si>
  <si>
    <t>Ulepszenie podłoża spoiwem przy użyciu zespołu do stabilizacji - grunt rodzimy do Rm=2,5 MPa, grubość warstwy po zagęszczeniu 15 cm [zjazdy] Krotność = 1,5</t>
  </si>
  <si>
    <t>55 d.3</t>
  </si>
  <si>
    <t>Podbudowa z kruszywa łamanego - warstwa dolna o grub.po zagęszcz. 15 cm - Podbudowa z kruszywa łamanego 0/31,5 mm stabilizowanego mechanicznie wymagany moduł na powierzchni warstwy E&gt;=80MPa</t>
  </si>
  <si>
    <t>56 d.3</t>
  </si>
  <si>
    <t>Podbudowa z kruszywa łamanego - warstwa dolna - za każdy dalszy 1 cm grub.po zagęszcz.- za dalsze 10 cm - Podbudowa z kruszywa łamanego 0/31,5 mm stabilizowanego mechanicznie wymagany moduł na powierzchni warstwy E&gt;=80MPa</t>
  </si>
  <si>
    <t>57 d.3</t>
  </si>
  <si>
    <t>KNR 2-31 1004-07</t>
  </si>
  <si>
    <t>Skropienie nawierzchni drogowej asfaltem</t>
  </si>
  <si>
    <t>58 d.3</t>
  </si>
  <si>
    <t>KNR AT-03 0301-03</t>
  </si>
  <si>
    <t>Nawierzchnie z mieszanek mineralno-bitumicznych - warstwa wiążąca o gr. 8 cm; wydajność rozkładarki 200 t/dzień - Warstwa wiążąca - beton asfaltowy AC 16W</t>
  </si>
  <si>
    <t>59 d.3</t>
  </si>
  <si>
    <t>KNR AT-03 0302-04</t>
  </si>
  <si>
    <t>Nawierzchnie z mieszanek mineralno-bitumicznych - warstwa ścieralna o gr. 4 cm; wydajność rozkładarki 500 t/dzień - Warstwa ścieralna - beton asfaltowy AC 8S</t>
  </si>
  <si>
    <t>60 d.4</t>
  </si>
  <si>
    <t>KNR 4-05I 0315-03</t>
  </si>
  <si>
    <t>Demontaż rurociągu betonowego kielichowego o śr.nom. 300 mm uszczelnionego zaprawą cementową</t>
  </si>
  <si>
    <t>61 d.4</t>
  </si>
  <si>
    <t>KNR 4-05I 0409-01</t>
  </si>
  <si>
    <t>Demontaż studni rewizyjnych z kregów betonowych o śr. 1000 mm w gotowym wykopie o głęb. 3 m</t>
  </si>
  <si>
    <t>62 d.4</t>
  </si>
  <si>
    <t>KNR 4-05I 0411-02</t>
  </si>
  <si>
    <t>Demontaż studzienek ściekowych ulicznych betonowych o śr. 500 mm z osadnikiem bez syfonu</t>
  </si>
  <si>
    <t>63 d.4</t>
  </si>
  <si>
    <t>KNR 2-01 0218-06</t>
  </si>
  <si>
    <t>Wykopy oraz przekopy wykonywane koparkami podsiębiernymi 1.20 m3 na odkład w gruncie kat.IV</t>
  </si>
  <si>
    <t>64 d.4</t>
  </si>
  <si>
    <t>KNR 4-01 0108-20</t>
  </si>
  <si>
    <t>Wywiezienie samochodami samowyładowczymi gruzu z rozbieranych konstrukcji - za każdy nast. 1 km za dalsze 10 km Krotność = 10</t>
  </si>
  <si>
    <t>65 d.4</t>
  </si>
  <si>
    <t>KNR 4-01 0108-19</t>
  </si>
  <si>
    <t>Wywiezienie samochodami samowyładowczymi gruzu z rozbieranych konstrukcji żwirobetonowych i żelbetowych na odległość do 1 km</t>
  </si>
  <si>
    <t>66 d.4</t>
  </si>
  <si>
    <t>KNR 2-01 0322-07</t>
  </si>
  <si>
    <t>Ażurowe umocnienie pionowych ścian wykopów liniowych o głębok.do 3.0 m wypraskami w grunt.suchych kat.III-IV wraz z rozbiór.(szer.do 1m)</t>
  </si>
  <si>
    <t>67 d.4</t>
  </si>
  <si>
    <t>KNR 2-18 0501-01</t>
  </si>
  <si>
    <t>Kanały rurowe - podłoża z materiałów sypkich o grub.10 cm</t>
  </si>
  <si>
    <t>68 d.4</t>
  </si>
  <si>
    <t>KNR-W 2-18 0408-04</t>
  </si>
  <si>
    <t>Kanały z rur PVC łączonych na wcisk o śr. zewn. 250 mm</t>
  </si>
  <si>
    <t>69 d.4</t>
  </si>
  <si>
    <t>KNR-W 2-18 0408-05</t>
  </si>
  <si>
    <t>Kanały z rur PVC łączonych na wcisk o śr. zewn. 315 mm</t>
  </si>
  <si>
    <t>70 d.4</t>
  </si>
  <si>
    <t>KNR-W 2-18 0408-02</t>
  </si>
  <si>
    <t>Kanały z rur PVC łączonych na wcisk o śr. zewn. 160 mm</t>
  </si>
  <si>
    <t>71 d.4</t>
  </si>
  <si>
    <t>KNR 2-01 0320-02</t>
  </si>
  <si>
    <t>Zasypywanie wykopów liniowych o ścianach pionowych głębokości do 1.5 m kat.gr.III-IV - obsypka kanałów piaskiem</t>
  </si>
  <si>
    <t>72 d.4</t>
  </si>
  <si>
    <t>Koszt zakupu i transportu piasku.</t>
  </si>
  <si>
    <t>73 d.4</t>
  </si>
  <si>
    <t>KNR 2-01 0211-08</t>
  </si>
  <si>
    <t>Roboty ziemne wyk.koparkami przedsiębiernymi 0.60 m3 w ziemi kat.IV uprzednio zmagazynowanej w hałdach z transportem urobku samochodami samowyładowczymi na odl.do 1 km [odwóz nadmiaru ziemi]</t>
  </si>
  <si>
    <t>74 d.4</t>
  </si>
  <si>
    <t>Nakłady uzupełn.za każde dalsze rozp. 0.5 km transportu ponad 1 km samochodami samowyładowczymi po drogach utwardzonych ziemi kat.III-IV za dalsze 10 km Krotność = 20</t>
  </si>
  <si>
    <t>75 d.4</t>
  </si>
  <si>
    <t>76 d.4</t>
  </si>
  <si>
    <t>KNR-W 2-18 0518-02 analogia</t>
  </si>
  <si>
    <t>Studnie kanalizacyjne systemowe - trzon studni o średnicy 1200 mm</t>
  </si>
  <si>
    <t>77 d.4</t>
  </si>
  <si>
    <t>KNR 2-18 0625-02</t>
  </si>
  <si>
    <t>Studzienki ściekowe z gotowych elementów betonowe o śr.500 mm z osadnikiem bez syfonu</t>
  </si>
  <si>
    <t>78 d.4</t>
  </si>
  <si>
    <t>D-06.04.01</t>
  </si>
  <si>
    <t>KNR 2-31 1403-05</t>
  </si>
  <si>
    <t>Oczyszczenie rowów z namułu o grub. 20 cm z wyprofilowaniem skarp rowu</t>
  </si>
  <si>
    <t>79 d.4</t>
  </si>
  <si>
    <t>D-06.02.01</t>
  </si>
  <si>
    <t>KNR 2-31 1404-01</t>
  </si>
  <si>
    <t>Oczyszczenie przepustów o śr. 0.4 m z namułu</t>
  </si>
  <si>
    <t>80 d.4</t>
  </si>
  <si>
    <t>Kwota tymczasowa 6,5% wartości całości kosztorysu</t>
  </si>
  <si>
    <t>Wartość kosztorysowa robót bez podatku VAT</t>
  </si>
  <si>
    <t>Podatek VAT</t>
  </si>
  <si>
    <t>Ogółem wartość kosztorysowa robót</t>
  </si>
  <si>
    <t>KOSZTORYS OFERTOWY - PGG - Przedsiębiorca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</si>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</sst>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Liberation Sans1"/>
      <charset val="238"/>
    </font>
    <font>
      <b/>
      <sz val="10"/>
      <color indexed="55"/>
      <name val="Liberation Sans1"/>
      <charset val="238"/>
    </font>
    <font>
      <b/>
      <sz val="11"/>
      <color indexed="55"/>
      <name val="Liberation Sans1"/>
      <charset val="238"/>
    </font>
    <font>
      <sz val="10"/>
      <color indexed="52"/>
      <name val="Liberation Sans1"/>
      <charset val="238"/>
    </font>
    <font>
      <sz val="10"/>
      <name val="Liberation Sans1"/>
      <charset val="238"/>
    </font>
    <font>
      <b/>
      <sz val="10"/>
      <color rgb="FFFFFFFF"/>
      <name val="Liberation Sans1"/>
      <charset val="238"/>
    </font>
    <font>
      <b/>
      <sz val="10"/>
      <color rgb="FF000000"/>
      <name val="Liberation Sans1"/>
      <charset val="238"/>
    </font>
    <font>
      <sz val="10"/>
      <color rgb="FFCC0000"/>
      <name val="Liberation Sans1"/>
      <charset val="238"/>
    </font>
    <font>
      <i/>
      <sz val="10"/>
      <color rgb="FF808080"/>
      <name val="Liberation Sans1"/>
      <charset val="238"/>
    </font>
    <font>
      <sz val="10"/>
      <color rgb="FF006600"/>
      <name val="Liberation Sans1"/>
      <charset val="238"/>
    </font>
    <font>
      <b/>
      <sz val="18"/>
      <color rgb="FF000000"/>
      <name val="Liberation Sans1"/>
      <charset val="238"/>
    </font>
    <font>
      <b/>
      <sz val="24"/>
      <color rgb="FF000000"/>
      <name val="Liberation Sans1"/>
      <charset val="238"/>
    </font>
    <font>
      <b/>
      <sz val="12"/>
      <color rgb="FF000000"/>
      <name val="Liberation Sans1"/>
      <charset val="238"/>
    </font>
    <font>
      <u/>
      <sz val="10"/>
      <color rgb="FF0000EE"/>
      <name val="Liberation Sans1"/>
      <charset val="238"/>
    </font>
    <font>
      <sz val="10"/>
      <color rgb="FF996600"/>
      <name val="Liberation Sans1"/>
      <charset val="238"/>
    </font>
    <font>
      <sz val="10"/>
      <color rgb="FF000000"/>
      <name val="Liberation Sans1"/>
      <charset val="238"/>
    </font>
    <font>
      <sz val="10"/>
      <color rgb="FF333333"/>
      <name val="Liberation Sans1"/>
      <charset val="238"/>
    </font>
    <font>
      <b/>
      <i/>
      <u/>
      <sz val="10"/>
      <color rgb="FF000000"/>
      <name val="Liberation Sans1"/>
      <charset val="238"/>
    </font>
    <font>
      <b/>
      <sz val="10"/>
      <color rgb="FF00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5" fillId="2" borderId="0" applyBorder="0" applyProtection="0"/>
    <xf numFmtId="0" fontId="5" fillId="3" borderId="0" applyBorder="0" applyProtection="0"/>
    <xf numFmtId="0" fontId="6" fillId="4" borderId="0" applyBorder="0" applyProtection="0"/>
    <xf numFmtId="0" fontId="6" fillId="0" borderId="0" applyBorder="0" applyProtection="0"/>
    <xf numFmtId="0" fontId="7" fillId="5" borderId="0" applyBorder="0" applyProtection="0"/>
    <xf numFmtId="0" fontId="5" fillId="6" borderId="0" applyBorder="0" applyProtection="0"/>
    <xf numFmtId="0" fontId="8" fillId="0" borderId="0" applyBorder="0" applyProtection="0"/>
    <xf numFmtId="0" fontId="9" fillId="7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8" borderId="0" applyBorder="0" applyProtection="0"/>
    <xf numFmtId="0" fontId="16" fillId="8" borderId="2" applyProtection="0"/>
    <xf numFmtId="0" fontId="17" fillId="0" borderId="0" applyBorder="0" applyProtection="0"/>
    <xf numFmtId="0" fontId="15" fillId="0" borderId="0" applyBorder="0" applyProtection="0"/>
    <xf numFmtId="0" fontId="15" fillId="0" borderId="0" applyBorder="0" applyProtection="0"/>
    <xf numFmtId="0" fontId="7" fillId="0" borderId="0" applyBorder="0" applyProtection="0"/>
  </cellStyleXfs>
  <cellXfs count="25">
    <xf numFmtId="0" fontId="0" fillId="0" borderId="0" xfId="0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2" fontId="0" fillId="0" borderId="1" xfId="0" applyNumberFormat="1" applyBorder="1" applyAlignment="1">
      <alignment wrapText="1"/>
    </xf>
    <xf numFmtId="10" fontId="0" fillId="0" borderId="0" xfId="0" applyNumberFormat="1"/>
    <xf numFmtId="0" fontId="3" fillId="0" borderId="0" xfId="0" applyFont="1"/>
    <xf numFmtId="10" fontId="3" fillId="0" borderId="0" xfId="0" applyNumberFormat="1" applyFont="1"/>
    <xf numFmtId="2" fontId="3" fillId="0" borderId="0" xfId="0" applyNumberFormat="1" applyFont="1"/>
    <xf numFmtId="2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0" fontId="18" fillId="0" borderId="0" xfId="0" applyFont="1" applyAlignment="1">
      <alignment horizontal="center"/>
    </xf>
  </cellXfs>
  <cellStyles count="19">
    <cellStyle name="Accent 1 5" xfId="1" xr:uid="{00000000-0005-0000-0000-000000000000}"/>
    <cellStyle name="Accent 2 6" xfId="2" xr:uid="{00000000-0005-0000-0000-000001000000}"/>
    <cellStyle name="Accent 3 7" xfId="3" xr:uid="{00000000-0005-0000-0000-000002000000}"/>
    <cellStyle name="Accent 4" xfId="4" xr:uid="{00000000-0005-0000-0000-000003000000}"/>
    <cellStyle name="Bad 8" xfId="5" xr:uid="{00000000-0005-0000-0000-000004000000}"/>
    <cellStyle name="Error 9" xfId="6" xr:uid="{00000000-0005-0000-0000-000005000000}"/>
    <cellStyle name="Footnote 10" xfId="7" xr:uid="{00000000-0005-0000-0000-000006000000}"/>
    <cellStyle name="Good 11" xfId="8" xr:uid="{00000000-0005-0000-0000-000007000000}"/>
    <cellStyle name="Heading 1 13" xfId="9" xr:uid="{00000000-0005-0000-0000-000008000000}"/>
    <cellStyle name="Heading 12" xfId="10" xr:uid="{00000000-0005-0000-0000-000009000000}"/>
    <cellStyle name="Heading 2 14" xfId="11" xr:uid="{00000000-0005-0000-0000-00000A000000}"/>
    <cellStyle name="Hyperlink 15" xfId="12" xr:uid="{00000000-0005-0000-0000-00000B000000}"/>
    <cellStyle name="Neutral 16" xfId="13" xr:uid="{00000000-0005-0000-0000-00000C000000}"/>
    <cellStyle name="Normalny" xfId="0" builtinId="0"/>
    <cellStyle name="Note 17" xfId="14" xr:uid="{00000000-0005-0000-0000-00000E000000}"/>
    <cellStyle name="Result 18" xfId="15" xr:uid="{00000000-0005-0000-0000-00000F000000}"/>
    <cellStyle name="Status 19" xfId="16" xr:uid="{00000000-0005-0000-0000-000010000000}"/>
    <cellStyle name="Text 20" xfId="17" xr:uid="{00000000-0005-0000-0000-000011000000}"/>
    <cellStyle name="Warning 2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91"/>
  <sheetViews>
    <sheetView tabSelected="1" view="pageBreakPreview" zoomScale="110" zoomScaleNormal="100" zoomScaleSheetLayoutView="110" workbookViewId="0">
      <selection activeCell="G2" sqref="G2:H3"/>
    </sheetView>
  </sheetViews>
  <sheetFormatPr defaultColWidth="8.5703125" defaultRowHeight="12.75"/>
  <cols>
    <col min="1" max="1" width="8" customWidth="1"/>
    <col min="2" max="2" width="11.7109375" style="1" customWidth="1"/>
    <col min="3" max="3" width="15.85546875" style="2" customWidth="1"/>
    <col min="4" max="4" width="72.140625" style="2" customWidth="1"/>
    <col min="5" max="5" width="12.140625" customWidth="1"/>
    <col min="6" max="6" width="12.140625" style="2" customWidth="1"/>
    <col min="7" max="7" width="12.140625" customWidth="1"/>
    <col min="8" max="8" width="15.7109375" customWidth="1"/>
    <col min="9" max="9" width="13.85546875" customWidth="1"/>
    <col min="10" max="10" width="11.42578125" customWidth="1"/>
    <col min="11" max="11" width="9" customWidth="1"/>
  </cols>
  <sheetData>
    <row r="2" spans="1:8">
      <c r="G2" s="24" t="s">
        <v>254</v>
      </c>
      <c r="H2" s="24"/>
    </row>
    <row r="3" spans="1:8">
      <c r="G3" s="24"/>
      <c r="H3" s="24"/>
    </row>
    <row r="4" spans="1:8">
      <c r="D4" s="3" t="s">
        <v>253</v>
      </c>
    </row>
    <row r="5" spans="1:8" ht="45">
      <c r="D5" s="4" t="s">
        <v>0</v>
      </c>
    </row>
    <row r="6" spans="1:8">
      <c r="A6" s="5"/>
      <c r="B6" s="6"/>
      <c r="C6" s="7"/>
      <c r="D6" s="7"/>
      <c r="E6" s="5"/>
      <c r="F6" s="7"/>
      <c r="G6" s="5"/>
      <c r="H6" s="5"/>
    </row>
    <row r="7" spans="1:8" ht="25.5">
      <c r="A7" s="8" t="s">
        <v>1</v>
      </c>
      <c r="B7" s="9" t="s">
        <v>2</v>
      </c>
      <c r="C7" s="10" t="s">
        <v>3</v>
      </c>
      <c r="D7" s="10" t="s">
        <v>4</v>
      </c>
      <c r="E7" s="8" t="s">
        <v>5</v>
      </c>
      <c r="F7" s="10" t="s">
        <v>6</v>
      </c>
      <c r="G7" s="8" t="s">
        <v>7</v>
      </c>
      <c r="H7" s="8" t="s">
        <v>8</v>
      </c>
    </row>
    <row r="8" spans="1:8">
      <c r="A8" s="5" t="s">
        <v>9</v>
      </c>
      <c r="B8" s="6" t="s">
        <v>10</v>
      </c>
      <c r="C8" s="7" t="s">
        <v>11</v>
      </c>
      <c r="D8" s="7" t="s">
        <v>12</v>
      </c>
      <c r="E8" s="5" t="s">
        <v>13</v>
      </c>
      <c r="F8" s="7">
        <v>1</v>
      </c>
      <c r="G8" s="11"/>
      <c r="H8" s="11"/>
    </row>
    <row r="9" spans="1:8" ht="25.5">
      <c r="A9" s="5" t="s">
        <v>14</v>
      </c>
      <c r="B9" s="6" t="s">
        <v>15</v>
      </c>
      <c r="C9" s="7" t="s">
        <v>11</v>
      </c>
      <c r="D9" s="7" t="s">
        <v>16</v>
      </c>
      <c r="E9" s="5" t="s">
        <v>17</v>
      </c>
      <c r="F9" s="7">
        <v>1</v>
      </c>
      <c r="G9" s="11"/>
      <c r="H9" s="11"/>
    </row>
    <row r="10" spans="1:8" ht="25.5">
      <c r="A10" s="5" t="s">
        <v>18</v>
      </c>
      <c r="B10" s="6" t="s">
        <v>15</v>
      </c>
      <c r="C10" s="7" t="s">
        <v>11</v>
      </c>
      <c r="D10" s="7" t="s">
        <v>19</v>
      </c>
      <c r="E10" s="5" t="s">
        <v>20</v>
      </c>
      <c r="F10" s="7">
        <v>1</v>
      </c>
      <c r="G10" s="11"/>
      <c r="H10" s="11"/>
    </row>
    <row r="11" spans="1:8" ht="25.5">
      <c r="A11" s="5" t="s">
        <v>21</v>
      </c>
      <c r="B11" s="6" t="s">
        <v>15</v>
      </c>
      <c r="C11" s="7" t="s">
        <v>11</v>
      </c>
      <c r="D11" s="7" t="s">
        <v>22</v>
      </c>
      <c r="E11" s="5" t="s">
        <v>23</v>
      </c>
      <c r="F11" s="7">
        <v>100</v>
      </c>
      <c r="G11" s="11"/>
      <c r="H11" s="11"/>
    </row>
    <row r="12" spans="1:8">
      <c r="A12" s="5" t="s">
        <v>24</v>
      </c>
      <c r="B12" s="6" t="s">
        <v>25</v>
      </c>
      <c r="C12" s="7" t="s">
        <v>11</v>
      </c>
      <c r="D12" s="7" t="s">
        <v>26</v>
      </c>
      <c r="E12" s="5" t="s">
        <v>13</v>
      </c>
      <c r="F12" s="7">
        <v>1</v>
      </c>
      <c r="G12" s="11"/>
      <c r="H12" s="11"/>
    </row>
    <row r="13" spans="1:8" ht="25.5">
      <c r="A13" s="5" t="s">
        <v>27</v>
      </c>
      <c r="B13" s="6" t="s">
        <v>28</v>
      </c>
      <c r="C13" s="7" t="s">
        <v>29</v>
      </c>
      <c r="D13" s="7" t="s">
        <v>30</v>
      </c>
      <c r="E13" s="5" t="s">
        <v>31</v>
      </c>
      <c r="F13" s="7">
        <v>1360</v>
      </c>
      <c r="G13" s="5"/>
      <c r="H13" s="11"/>
    </row>
    <row r="14" spans="1:8" ht="25.5">
      <c r="A14" s="5" t="s">
        <v>32</v>
      </c>
      <c r="B14" s="6" t="s">
        <v>28</v>
      </c>
      <c r="C14" s="7" t="s">
        <v>33</v>
      </c>
      <c r="D14" s="7" t="s">
        <v>34</v>
      </c>
      <c r="E14" s="5" t="s">
        <v>31</v>
      </c>
      <c r="F14" s="7">
        <v>1980.6</v>
      </c>
      <c r="G14" s="5"/>
      <c r="H14" s="11"/>
    </row>
    <row r="15" spans="1:8" ht="25.5">
      <c r="A15" s="5" t="s">
        <v>35</v>
      </c>
      <c r="B15" s="6" t="s">
        <v>28</v>
      </c>
      <c r="C15" s="7" t="s">
        <v>36</v>
      </c>
      <c r="D15" s="7" t="s">
        <v>37</v>
      </c>
      <c r="E15" s="5" t="s">
        <v>38</v>
      </c>
      <c r="F15" s="7">
        <v>2827.5</v>
      </c>
      <c r="G15" s="5"/>
      <c r="H15" s="11"/>
    </row>
    <row r="16" spans="1:8" ht="25.5">
      <c r="A16" s="5" t="s">
        <v>39</v>
      </c>
      <c r="B16" s="6" t="s">
        <v>28</v>
      </c>
      <c r="C16" s="7" t="s">
        <v>40</v>
      </c>
      <c r="D16" s="7" t="s">
        <v>41</v>
      </c>
      <c r="E16" s="5" t="s">
        <v>31</v>
      </c>
      <c r="F16" s="7">
        <v>70</v>
      </c>
      <c r="G16" s="5"/>
      <c r="H16" s="11"/>
    </row>
    <row r="17" spans="1:13" ht="25.5">
      <c r="A17" s="5" t="s">
        <v>42</v>
      </c>
      <c r="B17" s="6" t="s">
        <v>28</v>
      </c>
      <c r="C17" s="7" t="s">
        <v>43</v>
      </c>
      <c r="D17" s="7" t="s">
        <v>44</v>
      </c>
      <c r="E17" s="5" t="s">
        <v>45</v>
      </c>
      <c r="F17" s="13">
        <v>341.23399999999998</v>
      </c>
      <c r="G17" s="5"/>
      <c r="H17" s="11"/>
    </row>
    <row r="18" spans="1:13" ht="25.5">
      <c r="A18" s="5" t="s">
        <v>46</v>
      </c>
      <c r="B18" s="6" t="s">
        <v>28</v>
      </c>
      <c r="C18" s="7" t="s">
        <v>47</v>
      </c>
      <c r="D18" s="7" t="s">
        <v>48</v>
      </c>
      <c r="E18" s="5" t="s">
        <v>45</v>
      </c>
      <c r="F18" s="13">
        <v>341.23399999999998</v>
      </c>
      <c r="G18" s="5"/>
      <c r="H18" s="11"/>
    </row>
    <row r="19" spans="1:13">
      <c r="A19" s="5" t="s">
        <v>49</v>
      </c>
      <c r="B19" s="6" t="s">
        <v>28</v>
      </c>
      <c r="C19" s="7" t="s">
        <v>11</v>
      </c>
      <c r="D19" s="7" t="s">
        <v>50</v>
      </c>
      <c r="E19" s="5" t="s">
        <v>45</v>
      </c>
      <c r="F19" s="13">
        <v>341.23399999999998</v>
      </c>
      <c r="G19" s="5"/>
      <c r="H19" s="11"/>
    </row>
    <row r="20" spans="1:13" ht="25.5">
      <c r="A20" s="5" t="s">
        <v>51</v>
      </c>
      <c r="B20" s="6" t="s">
        <v>28</v>
      </c>
      <c r="C20" s="7" t="s">
        <v>52</v>
      </c>
      <c r="D20" s="7" t="s">
        <v>53</v>
      </c>
      <c r="E20" s="5" t="s">
        <v>38</v>
      </c>
      <c r="F20" s="7">
        <f>13540.7/2</f>
        <v>6770.35</v>
      </c>
      <c r="G20" s="5"/>
      <c r="H20" s="11"/>
      <c r="I20" s="14"/>
    </row>
    <row r="21" spans="1:13" ht="38.25">
      <c r="A21" s="5" t="s">
        <v>54</v>
      </c>
      <c r="B21" s="6" t="s">
        <v>28</v>
      </c>
      <c r="C21" s="7" t="s">
        <v>55</v>
      </c>
      <c r="D21" s="7" t="s">
        <v>56</v>
      </c>
      <c r="E21" s="5" t="s">
        <v>45</v>
      </c>
      <c r="F21" s="7">
        <f>1988.58/2</f>
        <v>994.29</v>
      </c>
      <c r="G21" s="5"/>
      <c r="H21" s="11"/>
      <c r="I21" s="14"/>
    </row>
    <row r="22" spans="1:13">
      <c r="A22" s="5" t="s">
        <v>57</v>
      </c>
      <c r="B22" s="6" t="s">
        <v>28</v>
      </c>
      <c r="C22" s="7" t="s">
        <v>11</v>
      </c>
      <c r="D22" s="7" t="s">
        <v>58</v>
      </c>
      <c r="E22" s="5" t="s">
        <v>45</v>
      </c>
      <c r="F22" s="7">
        <f>1988.58/2</f>
        <v>994.29</v>
      </c>
      <c r="G22" s="5"/>
      <c r="H22" s="11"/>
      <c r="I22" s="14"/>
    </row>
    <row r="23" spans="1:13" ht="25.5">
      <c r="A23" s="5" t="s">
        <v>59</v>
      </c>
      <c r="B23" s="6" t="s">
        <v>28</v>
      </c>
      <c r="C23" s="7" t="s">
        <v>60</v>
      </c>
      <c r="D23" s="7" t="s">
        <v>61</v>
      </c>
      <c r="E23" s="5" t="s">
        <v>38</v>
      </c>
      <c r="F23" s="7">
        <f>13540.7</f>
        <v>13540.7</v>
      </c>
      <c r="G23" s="5"/>
      <c r="H23" s="11"/>
      <c r="I23" s="15"/>
      <c r="J23" s="15"/>
    </row>
    <row r="24" spans="1:13" ht="51">
      <c r="A24" s="5" t="s">
        <v>62</v>
      </c>
      <c r="B24" s="6" t="s">
        <v>63</v>
      </c>
      <c r="C24" s="7" t="s">
        <v>64</v>
      </c>
      <c r="D24" s="7" t="s">
        <v>65</v>
      </c>
      <c r="E24" s="5" t="s">
        <v>45</v>
      </c>
      <c r="F24" s="13">
        <f>2022.78*0.8</f>
        <v>1618.2240000000002</v>
      </c>
      <c r="G24" s="5"/>
      <c r="H24" s="11"/>
    </row>
    <row r="25" spans="1:13" ht="25.5">
      <c r="A25" s="5" t="s">
        <v>66</v>
      </c>
      <c r="B25" s="6" t="s">
        <v>63</v>
      </c>
      <c r="C25" s="7" t="s">
        <v>67</v>
      </c>
      <c r="D25" s="7" t="s">
        <v>68</v>
      </c>
      <c r="E25" s="5" t="s">
        <v>45</v>
      </c>
      <c r="F25" s="13">
        <f>14614.73*0.8</f>
        <v>11691.784</v>
      </c>
      <c r="G25" s="5"/>
      <c r="H25" s="11"/>
    </row>
    <row r="26" spans="1:13" ht="38.25">
      <c r="A26" s="5" t="s">
        <v>69</v>
      </c>
      <c r="B26" s="6" t="s">
        <v>63</v>
      </c>
      <c r="C26" s="7" t="s">
        <v>55</v>
      </c>
      <c r="D26" s="7" t="s">
        <v>70</v>
      </c>
      <c r="E26" s="5" t="s">
        <v>45</v>
      </c>
      <c r="F26" s="13">
        <f>14614.73*0.8</f>
        <v>11691.784</v>
      </c>
      <c r="G26" s="5"/>
      <c r="H26" s="11"/>
    </row>
    <row r="27" spans="1:13">
      <c r="A27" s="5" t="s">
        <v>71</v>
      </c>
      <c r="B27" s="6" t="s">
        <v>63</v>
      </c>
      <c r="C27" s="7" t="s">
        <v>11</v>
      </c>
      <c r="D27" s="7" t="s">
        <v>72</v>
      </c>
      <c r="E27" s="5" t="s">
        <v>45</v>
      </c>
      <c r="F27" s="13">
        <f>14614.73*0.8</f>
        <v>11691.784</v>
      </c>
      <c r="G27" s="5"/>
      <c r="H27" s="11"/>
    </row>
    <row r="28" spans="1:13" ht="25.5">
      <c r="A28" s="5" t="s">
        <v>73</v>
      </c>
      <c r="B28" s="6" t="s">
        <v>63</v>
      </c>
      <c r="C28" s="7" t="s">
        <v>74</v>
      </c>
      <c r="D28" s="7" t="s">
        <v>75</v>
      </c>
      <c r="E28" s="5" t="s">
        <v>38</v>
      </c>
      <c r="F28" s="7">
        <v>16703.48</v>
      </c>
      <c r="G28" s="5"/>
      <c r="H28" s="11"/>
    </row>
    <row r="29" spans="1:13" ht="38.25">
      <c r="A29" s="5" t="s">
        <v>76</v>
      </c>
      <c r="B29" s="6" t="s">
        <v>77</v>
      </c>
      <c r="C29" s="7" t="s">
        <v>78</v>
      </c>
      <c r="D29" s="7" t="s">
        <v>79</v>
      </c>
      <c r="E29" s="5" t="s">
        <v>38</v>
      </c>
      <c r="F29" s="7">
        <v>0</v>
      </c>
      <c r="G29" s="5"/>
      <c r="H29" s="11"/>
      <c r="K29" s="14"/>
    </row>
    <row r="30" spans="1:13" ht="38.25">
      <c r="A30" s="5" t="s">
        <v>80</v>
      </c>
      <c r="B30" s="6" t="s">
        <v>77</v>
      </c>
      <c r="C30" s="7" t="s">
        <v>78</v>
      </c>
      <c r="D30" s="7" t="s">
        <v>81</v>
      </c>
      <c r="E30" s="5" t="s">
        <v>38</v>
      </c>
      <c r="F30" s="7">
        <v>0</v>
      </c>
      <c r="G30" s="5"/>
      <c r="H30" s="11"/>
      <c r="K30" s="14"/>
    </row>
    <row r="31" spans="1:13" ht="63.75">
      <c r="A31" s="5" t="s">
        <v>82</v>
      </c>
      <c r="B31" s="6" t="s">
        <v>83</v>
      </c>
      <c r="C31" s="7" t="s">
        <v>84</v>
      </c>
      <c r="D31" s="7" t="s">
        <v>85</v>
      </c>
      <c r="E31" s="5" t="s">
        <v>38</v>
      </c>
      <c r="F31" s="7">
        <v>0</v>
      </c>
      <c r="H31" s="11"/>
      <c r="K31" s="14"/>
    </row>
    <row r="32" spans="1:13" ht="51">
      <c r="A32" s="19" t="s">
        <v>86</v>
      </c>
      <c r="B32" s="20" t="s">
        <v>87</v>
      </c>
      <c r="C32" s="21" t="s">
        <v>88</v>
      </c>
      <c r="D32" s="21" t="s">
        <v>89</v>
      </c>
      <c r="E32" s="19" t="s">
        <v>45</v>
      </c>
      <c r="F32" s="22">
        <f>540.011305</f>
        <v>540.01130499999999</v>
      </c>
      <c r="G32" s="23"/>
      <c r="H32" s="23"/>
      <c r="I32" s="15"/>
      <c r="J32" s="16"/>
      <c r="K32" s="17"/>
      <c r="L32" s="16"/>
      <c r="M32" s="15"/>
    </row>
    <row r="33" spans="1:9" ht="38.25">
      <c r="A33" s="5" t="s">
        <v>90</v>
      </c>
      <c r="B33" s="6" t="s">
        <v>87</v>
      </c>
      <c r="C33" s="7" t="s">
        <v>91</v>
      </c>
      <c r="D33" s="7" t="s">
        <v>92</v>
      </c>
      <c r="E33" s="5" t="s">
        <v>45</v>
      </c>
      <c r="F33" s="13">
        <f>1065.43333</f>
        <v>1065.4333300000001</v>
      </c>
      <c r="G33" s="5"/>
      <c r="H33" s="11"/>
    </row>
    <row r="34" spans="1:9" ht="38.25">
      <c r="A34" s="5" t="s">
        <v>93</v>
      </c>
      <c r="B34" s="6" t="s">
        <v>87</v>
      </c>
      <c r="C34" s="7" t="s">
        <v>94</v>
      </c>
      <c r="D34" s="7" t="s">
        <v>95</v>
      </c>
      <c r="E34" s="5" t="s">
        <v>38</v>
      </c>
      <c r="F34" s="7">
        <v>13706.48</v>
      </c>
      <c r="G34" s="5"/>
      <c r="H34" s="11"/>
    </row>
    <row r="35" spans="1:9" ht="51">
      <c r="A35" s="5" t="s">
        <v>96</v>
      </c>
      <c r="B35" s="6" t="s">
        <v>87</v>
      </c>
      <c r="C35" s="7" t="s">
        <v>97</v>
      </c>
      <c r="D35" s="7" t="s">
        <v>98</v>
      </c>
      <c r="E35" s="5" t="s">
        <v>38</v>
      </c>
      <c r="F35" s="7">
        <v>13706.48</v>
      </c>
      <c r="G35" s="5"/>
      <c r="H35" s="11"/>
    </row>
    <row r="36" spans="1:9" ht="51">
      <c r="A36" s="5" t="s">
        <v>99</v>
      </c>
      <c r="B36" s="6" t="s">
        <v>87</v>
      </c>
      <c r="C36" s="7" t="s">
        <v>100</v>
      </c>
      <c r="D36" s="7" t="s">
        <v>101</v>
      </c>
      <c r="E36" s="5" t="s">
        <v>38</v>
      </c>
      <c r="F36" s="7">
        <v>13706.48</v>
      </c>
      <c r="G36" s="5"/>
      <c r="H36" s="11"/>
    </row>
    <row r="37" spans="1:9" ht="63.75">
      <c r="A37" s="5" t="s">
        <v>102</v>
      </c>
      <c r="B37" s="6" t="s">
        <v>87</v>
      </c>
      <c r="C37" s="7" t="s">
        <v>103</v>
      </c>
      <c r="D37" s="7" t="s">
        <v>104</v>
      </c>
      <c r="E37" s="5" t="s">
        <v>38</v>
      </c>
      <c r="F37" s="7">
        <v>13706.48</v>
      </c>
      <c r="G37" s="5"/>
      <c r="H37" s="11"/>
    </row>
    <row r="38" spans="1:9" ht="51">
      <c r="A38" s="5" t="s">
        <v>105</v>
      </c>
      <c r="B38" s="6" t="s">
        <v>87</v>
      </c>
      <c r="C38" s="7" t="s">
        <v>106</v>
      </c>
      <c r="D38" s="7" t="s">
        <v>107</v>
      </c>
      <c r="E38" s="5" t="s">
        <v>38</v>
      </c>
      <c r="F38" s="7">
        <v>13706.48</v>
      </c>
      <c r="G38" s="5"/>
      <c r="H38" s="11"/>
    </row>
    <row r="39" spans="1:9" ht="47.25" customHeight="1">
      <c r="A39" s="5" t="s">
        <v>108</v>
      </c>
      <c r="B39" s="6" t="s">
        <v>87</v>
      </c>
      <c r="C39" s="7" t="s">
        <v>109</v>
      </c>
      <c r="D39" s="7" t="s">
        <v>110</v>
      </c>
      <c r="E39" s="5" t="s">
        <v>38</v>
      </c>
      <c r="F39" s="7">
        <v>13706.48</v>
      </c>
      <c r="G39" s="5"/>
      <c r="H39" s="11"/>
    </row>
    <row r="40" spans="1:9" ht="38.25">
      <c r="A40" s="5" t="s">
        <v>111</v>
      </c>
      <c r="B40" s="6" t="s">
        <v>87</v>
      </c>
      <c r="C40" s="7" t="s">
        <v>94</v>
      </c>
      <c r="D40" s="7" t="s">
        <v>112</v>
      </c>
      <c r="E40" s="5" t="s">
        <v>38</v>
      </c>
      <c r="F40" s="7">
        <v>397.5</v>
      </c>
      <c r="G40" s="5"/>
      <c r="H40" s="11"/>
    </row>
    <row r="41" spans="1:9" ht="51">
      <c r="A41" s="5" t="s">
        <v>113</v>
      </c>
      <c r="B41" s="6" t="s">
        <v>87</v>
      </c>
      <c r="C41" s="7" t="s">
        <v>100</v>
      </c>
      <c r="D41" s="7" t="s">
        <v>114</v>
      </c>
      <c r="E41" s="5" t="s">
        <v>38</v>
      </c>
      <c r="F41" s="7">
        <v>397.5</v>
      </c>
      <c r="G41" s="5"/>
      <c r="H41" s="11"/>
    </row>
    <row r="42" spans="1:9" ht="63.75">
      <c r="A42" s="5" t="s">
        <v>115</v>
      </c>
      <c r="B42" s="6" t="s">
        <v>87</v>
      </c>
      <c r="C42" s="7" t="s">
        <v>103</v>
      </c>
      <c r="D42" s="7" t="s">
        <v>116</v>
      </c>
      <c r="E42" s="5" t="s">
        <v>38</v>
      </c>
      <c r="F42" s="7">
        <v>397.5</v>
      </c>
      <c r="G42" s="5"/>
      <c r="H42" s="11"/>
    </row>
    <row r="43" spans="1:9" ht="51">
      <c r="A43" s="5" t="s">
        <v>117</v>
      </c>
      <c r="B43" s="6" t="s">
        <v>87</v>
      </c>
      <c r="C43" s="7" t="s">
        <v>94</v>
      </c>
      <c r="D43" s="7" t="s">
        <v>118</v>
      </c>
      <c r="E43" s="5" t="s">
        <v>38</v>
      </c>
      <c r="F43" s="7">
        <v>2599.5</v>
      </c>
      <c r="G43" s="5"/>
      <c r="H43" s="11"/>
    </row>
    <row r="44" spans="1:9" ht="38.25">
      <c r="A44" s="5" t="s">
        <v>119</v>
      </c>
      <c r="B44" s="6" t="s">
        <v>120</v>
      </c>
      <c r="C44" s="7" t="s">
        <v>121</v>
      </c>
      <c r="D44" s="7" t="s">
        <v>122</v>
      </c>
      <c r="E44" s="5" t="s">
        <v>38</v>
      </c>
      <c r="F44" s="7">
        <f>13706.48/2</f>
        <v>6853.24</v>
      </c>
      <c r="G44" s="5"/>
      <c r="H44" s="11"/>
      <c r="I44" s="14"/>
    </row>
    <row r="45" spans="1:9" ht="38.25">
      <c r="A45" s="5" t="s">
        <v>123</v>
      </c>
      <c r="B45" s="6" t="s">
        <v>120</v>
      </c>
      <c r="C45" s="7" t="s">
        <v>124</v>
      </c>
      <c r="D45" s="7" t="s">
        <v>125</v>
      </c>
      <c r="E45" s="5" t="s">
        <v>38</v>
      </c>
      <c r="F45" s="7">
        <v>397.5</v>
      </c>
      <c r="G45" s="5"/>
      <c r="H45" s="11"/>
    </row>
    <row r="46" spans="1:9" ht="38.25">
      <c r="A46" s="5" t="s">
        <v>126</v>
      </c>
      <c r="B46" s="6" t="s">
        <v>120</v>
      </c>
      <c r="C46" s="7" t="s">
        <v>127</v>
      </c>
      <c r="D46" s="7" t="s">
        <v>128</v>
      </c>
      <c r="E46" s="5" t="s">
        <v>38</v>
      </c>
      <c r="F46" s="7">
        <v>397.5</v>
      </c>
      <c r="G46" s="5"/>
      <c r="H46" s="11"/>
    </row>
    <row r="47" spans="1:9" ht="51">
      <c r="A47" s="5" t="s">
        <v>129</v>
      </c>
      <c r="B47" s="6" t="s">
        <v>120</v>
      </c>
      <c r="C47" s="7" t="s">
        <v>130</v>
      </c>
      <c r="D47" s="7" t="s">
        <v>131</v>
      </c>
      <c r="E47" s="5" t="s">
        <v>38</v>
      </c>
      <c r="F47" s="7">
        <f>13706.48/2</f>
        <v>6853.24</v>
      </c>
      <c r="G47" s="5"/>
      <c r="H47" s="11"/>
      <c r="I47" s="14"/>
    </row>
    <row r="48" spans="1:9" ht="38.25">
      <c r="A48" s="5" t="s">
        <v>132</v>
      </c>
      <c r="B48" s="6" t="s">
        <v>133</v>
      </c>
      <c r="C48" s="7" t="s">
        <v>134</v>
      </c>
      <c r="D48" s="7" t="s">
        <v>135</v>
      </c>
      <c r="E48" s="5" t="s">
        <v>31</v>
      </c>
      <c r="F48" s="7">
        <v>1528</v>
      </c>
      <c r="G48" s="5"/>
      <c r="H48" s="11"/>
      <c r="I48" s="14"/>
    </row>
    <row r="49" spans="1:9" ht="25.5">
      <c r="A49" s="5" t="s">
        <v>136</v>
      </c>
      <c r="B49" s="6"/>
      <c r="C49" s="7" t="s">
        <v>137</v>
      </c>
      <c r="D49" s="7" t="s">
        <v>138</v>
      </c>
      <c r="E49" s="5" t="s">
        <v>31</v>
      </c>
      <c r="F49" s="7">
        <v>1980.6</v>
      </c>
      <c r="G49" s="5"/>
      <c r="H49" s="11"/>
    </row>
    <row r="50" spans="1:9">
      <c r="A50" s="5" t="s">
        <v>139</v>
      </c>
      <c r="B50" s="6" t="s">
        <v>140</v>
      </c>
      <c r="C50" s="7" t="s">
        <v>11</v>
      </c>
      <c r="D50" s="7" t="s">
        <v>141</v>
      </c>
      <c r="E50" s="5" t="s">
        <v>31</v>
      </c>
      <c r="F50" s="7">
        <v>154</v>
      </c>
      <c r="G50" s="5"/>
      <c r="H50" s="11"/>
    </row>
    <row r="51" spans="1:9" ht="38.25">
      <c r="A51" s="5" t="s">
        <v>142</v>
      </c>
      <c r="B51" s="6" t="s">
        <v>143</v>
      </c>
      <c r="C51" s="7" t="s">
        <v>144</v>
      </c>
      <c r="D51" s="7" t="s">
        <v>145</v>
      </c>
      <c r="E51" s="5" t="s">
        <v>38</v>
      </c>
      <c r="F51" s="7">
        <f>2546.5</f>
        <v>2546.5</v>
      </c>
      <c r="G51" s="5"/>
      <c r="H51" s="11"/>
    </row>
    <row r="52" spans="1:9" ht="51">
      <c r="A52" s="5" t="s">
        <v>146</v>
      </c>
      <c r="B52" s="6" t="s">
        <v>147</v>
      </c>
      <c r="C52" s="7" t="s">
        <v>148</v>
      </c>
      <c r="D52" s="7" t="s">
        <v>149</v>
      </c>
      <c r="E52" s="5" t="s">
        <v>38</v>
      </c>
      <c r="F52" s="7">
        <f>13143.2/2</f>
        <v>6571.6</v>
      </c>
      <c r="G52" s="5"/>
      <c r="H52" s="11"/>
      <c r="I52" s="14"/>
    </row>
    <row r="53" spans="1:9" ht="51">
      <c r="A53" s="5" t="s">
        <v>150</v>
      </c>
      <c r="B53" s="6" t="s">
        <v>151</v>
      </c>
      <c r="C53" s="7" t="s">
        <v>152</v>
      </c>
      <c r="D53" s="7" t="s">
        <v>153</v>
      </c>
      <c r="E53" s="5" t="s">
        <v>38</v>
      </c>
      <c r="F53" s="7">
        <f>13143.2/2</f>
        <v>6571.6</v>
      </c>
      <c r="G53" s="5"/>
      <c r="H53" s="11"/>
      <c r="I53" s="14"/>
    </row>
    <row r="54" spans="1:9" ht="25.5">
      <c r="A54" s="5" t="s">
        <v>154</v>
      </c>
      <c r="B54" s="6" t="s">
        <v>143</v>
      </c>
      <c r="C54" s="7" t="s">
        <v>155</v>
      </c>
      <c r="D54" s="7" t="s">
        <v>156</v>
      </c>
      <c r="E54" s="5" t="s">
        <v>38</v>
      </c>
      <c r="F54" s="7">
        <v>397.5</v>
      </c>
      <c r="G54" s="5"/>
      <c r="H54" s="11"/>
    </row>
    <row r="55" spans="1:9" ht="25.5">
      <c r="A55" s="5" t="s">
        <v>157</v>
      </c>
      <c r="B55" s="6" t="s">
        <v>158</v>
      </c>
      <c r="C55" s="7" t="s">
        <v>159</v>
      </c>
      <c r="D55" s="7" t="s">
        <v>160</v>
      </c>
      <c r="E55" s="5" t="s">
        <v>31</v>
      </c>
      <c r="F55" s="7">
        <v>70</v>
      </c>
      <c r="G55" s="5"/>
      <c r="H55" s="11"/>
    </row>
    <row r="56" spans="1:9" ht="25.5">
      <c r="A56" s="5" t="s">
        <v>161</v>
      </c>
      <c r="B56" s="6" t="s">
        <v>28</v>
      </c>
      <c r="C56" s="7" t="s">
        <v>52</v>
      </c>
      <c r="D56" s="7" t="s">
        <v>162</v>
      </c>
      <c r="E56" s="5" t="s">
        <v>38</v>
      </c>
      <c r="F56" s="7">
        <v>298.5</v>
      </c>
      <c r="G56" s="5"/>
      <c r="H56" s="11"/>
    </row>
    <row r="57" spans="1:9" ht="38.25">
      <c r="A57" s="5" t="s">
        <v>163</v>
      </c>
      <c r="B57" s="6" t="s">
        <v>28</v>
      </c>
      <c r="C57" s="7" t="s">
        <v>55</v>
      </c>
      <c r="D57" s="7" t="s">
        <v>56</v>
      </c>
      <c r="E57" s="5" t="s">
        <v>45</v>
      </c>
      <c r="F57" s="7">
        <v>29.85</v>
      </c>
      <c r="G57" s="5"/>
      <c r="H57" s="11"/>
    </row>
    <row r="58" spans="1:9">
      <c r="A58" s="5" t="s">
        <v>164</v>
      </c>
      <c r="B58" s="6" t="s">
        <v>28</v>
      </c>
      <c r="C58" s="7" t="s">
        <v>11</v>
      </c>
      <c r="D58" s="7" t="s">
        <v>58</v>
      </c>
      <c r="E58" s="5" t="s">
        <v>45</v>
      </c>
      <c r="F58" s="7">
        <v>29.85</v>
      </c>
      <c r="G58" s="5"/>
      <c r="H58" s="11"/>
    </row>
    <row r="59" spans="1:9" ht="25.5">
      <c r="A59" s="5" t="s">
        <v>165</v>
      </c>
      <c r="B59" s="6" t="s">
        <v>63</v>
      </c>
      <c r="C59" s="7" t="s">
        <v>166</v>
      </c>
      <c r="D59" s="7" t="s">
        <v>167</v>
      </c>
      <c r="E59" s="5" t="s">
        <v>45</v>
      </c>
      <c r="F59" s="7">
        <v>119.4</v>
      </c>
      <c r="G59" s="5"/>
      <c r="H59" s="11"/>
    </row>
    <row r="60" spans="1:9">
      <c r="A60" s="5" t="s">
        <v>168</v>
      </c>
      <c r="B60" s="6" t="s">
        <v>63</v>
      </c>
      <c r="C60" s="7" t="s">
        <v>11</v>
      </c>
      <c r="D60" s="7" t="s">
        <v>169</v>
      </c>
      <c r="E60" s="5" t="s">
        <v>45</v>
      </c>
      <c r="F60" s="7">
        <v>119.4</v>
      </c>
      <c r="G60" s="5"/>
      <c r="H60" s="11"/>
    </row>
    <row r="61" spans="1:9" ht="25.5">
      <c r="A61" s="5" t="s">
        <v>170</v>
      </c>
      <c r="B61" s="6" t="s">
        <v>171</v>
      </c>
      <c r="C61" s="7" t="s">
        <v>172</v>
      </c>
      <c r="D61" s="7" t="s">
        <v>173</v>
      </c>
      <c r="E61" s="5" t="s">
        <v>38</v>
      </c>
      <c r="F61" s="7">
        <v>298.5</v>
      </c>
      <c r="G61" s="5"/>
      <c r="H61" s="11"/>
    </row>
    <row r="62" spans="1:9" ht="25.5">
      <c r="A62" s="5" t="s">
        <v>174</v>
      </c>
      <c r="B62" s="6" t="s">
        <v>175</v>
      </c>
      <c r="C62" s="7" t="s">
        <v>78</v>
      </c>
      <c r="D62" s="7" t="s">
        <v>176</v>
      </c>
      <c r="E62" s="5" t="s">
        <v>38</v>
      </c>
      <c r="F62" s="7">
        <v>298.5</v>
      </c>
      <c r="G62" s="5"/>
      <c r="H62" s="11"/>
    </row>
    <row r="63" spans="1:9" ht="38.25">
      <c r="A63" s="5" t="s">
        <v>177</v>
      </c>
      <c r="B63" s="6" t="s">
        <v>87</v>
      </c>
      <c r="C63" s="7" t="s">
        <v>94</v>
      </c>
      <c r="D63" s="7" t="s">
        <v>178</v>
      </c>
      <c r="E63" s="5" t="s">
        <v>38</v>
      </c>
      <c r="F63" s="7">
        <v>298.5</v>
      </c>
      <c r="G63" s="5"/>
      <c r="H63" s="11"/>
    </row>
    <row r="64" spans="1:9" ht="51">
      <c r="A64" s="5" t="s">
        <v>179</v>
      </c>
      <c r="B64" s="6" t="s">
        <v>87</v>
      </c>
      <c r="C64" s="7" t="s">
        <v>97</v>
      </c>
      <c r="D64" s="7" t="s">
        <v>180</v>
      </c>
      <c r="E64" s="5" t="s">
        <v>38</v>
      </c>
      <c r="F64" s="7">
        <v>298.5</v>
      </c>
      <c r="G64" s="5"/>
      <c r="H64" s="11"/>
    </row>
    <row r="65" spans="1:9" ht="25.5">
      <c r="A65" s="5" t="s">
        <v>181</v>
      </c>
      <c r="B65" s="6" t="s">
        <v>147</v>
      </c>
      <c r="C65" s="7" t="s">
        <v>182</v>
      </c>
      <c r="D65" s="7" t="s">
        <v>183</v>
      </c>
      <c r="E65" s="5" t="s">
        <v>38</v>
      </c>
      <c r="F65" s="7">
        <f>298.5/2</f>
        <v>149.25</v>
      </c>
      <c r="G65" s="5"/>
      <c r="H65" s="11"/>
      <c r="I65" s="14"/>
    </row>
    <row r="66" spans="1:9" ht="25.5">
      <c r="A66" s="5" t="s">
        <v>184</v>
      </c>
      <c r="B66" s="6" t="s">
        <v>147</v>
      </c>
      <c r="C66" s="7" t="s">
        <v>185</v>
      </c>
      <c r="D66" s="7" t="s">
        <v>186</v>
      </c>
      <c r="E66" s="5" t="s">
        <v>38</v>
      </c>
      <c r="F66" s="7">
        <f>298.5/2</f>
        <v>149.25</v>
      </c>
      <c r="G66" s="5"/>
      <c r="H66" s="11"/>
      <c r="I66" s="14"/>
    </row>
    <row r="67" spans="1:9" ht="25.5">
      <c r="A67" s="5" t="s">
        <v>187</v>
      </c>
      <c r="B67" s="6" t="s">
        <v>151</v>
      </c>
      <c r="C67" s="7" t="s">
        <v>188</v>
      </c>
      <c r="D67" s="7" t="s">
        <v>189</v>
      </c>
      <c r="E67" s="5" t="s">
        <v>38</v>
      </c>
      <c r="F67" s="7">
        <f>298.5/2</f>
        <v>149.25</v>
      </c>
      <c r="G67" s="5"/>
      <c r="H67" s="11"/>
      <c r="I67" s="14"/>
    </row>
    <row r="68" spans="1:9" ht="25.5">
      <c r="A68" s="5" t="s">
        <v>190</v>
      </c>
      <c r="B68" s="6" t="s">
        <v>158</v>
      </c>
      <c r="C68" s="7" t="s">
        <v>191</v>
      </c>
      <c r="D68" s="7" t="s">
        <v>192</v>
      </c>
      <c r="E68" s="5" t="s">
        <v>31</v>
      </c>
      <c r="F68" s="7">
        <f>1170/2</f>
        <v>585</v>
      </c>
      <c r="G68" s="5"/>
      <c r="H68" s="11"/>
      <c r="I68" s="14"/>
    </row>
    <row r="69" spans="1:9" ht="25.5">
      <c r="A69" s="5" t="s">
        <v>193</v>
      </c>
      <c r="B69" s="6" t="s">
        <v>158</v>
      </c>
      <c r="C69" s="7" t="s">
        <v>194</v>
      </c>
      <c r="D69" s="7" t="s">
        <v>195</v>
      </c>
      <c r="E69" s="5" t="s">
        <v>13</v>
      </c>
      <c r="F69" s="7">
        <f>26/2</f>
        <v>13</v>
      </c>
      <c r="G69" s="11"/>
      <c r="H69" s="11"/>
      <c r="I69" s="14"/>
    </row>
    <row r="70" spans="1:9" ht="25.5">
      <c r="A70" s="5" t="s">
        <v>196</v>
      </c>
      <c r="B70" s="6" t="s">
        <v>158</v>
      </c>
      <c r="C70" s="7" t="s">
        <v>197</v>
      </c>
      <c r="D70" s="7" t="s">
        <v>198</v>
      </c>
      <c r="E70" s="5" t="s">
        <v>13</v>
      </c>
      <c r="F70" s="7">
        <f>26/2</f>
        <v>13</v>
      </c>
      <c r="G70" s="5"/>
      <c r="H70" s="11"/>
      <c r="I70" s="14"/>
    </row>
    <row r="71" spans="1:9" ht="25.5">
      <c r="A71" s="5" t="s">
        <v>199</v>
      </c>
      <c r="B71" s="6" t="s">
        <v>63</v>
      </c>
      <c r="C71" s="7" t="s">
        <v>200</v>
      </c>
      <c r="D71" s="7" t="s">
        <v>201</v>
      </c>
      <c r="E71" s="5" t="s">
        <v>45</v>
      </c>
      <c r="F71" s="13">
        <f>3216.85/2</f>
        <v>1608.425</v>
      </c>
      <c r="G71" s="5"/>
      <c r="H71" s="11"/>
      <c r="I71" s="14"/>
    </row>
    <row r="72" spans="1:9" ht="25.5">
      <c r="A72" s="5" t="s">
        <v>202</v>
      </c>
      <c r="B72" s="6" t="s">
        <v>158</v>
      </c>
      <c r="C72" s="7" t="s">
        <v>203</v>
      </c>
      <c r="D72" s="7" t="s">
        <v>204</v>
      </c>
      <c r="E72" s="5" t="s">
        <v>45</v>
      </c>
      <c r="F72" s="7">
        <f>241.8/2</f>
        <v>120.9</v>
      </c>
      <c r="G72" s="5"/>
      <c r="H72" s="11"/>
      <c r="I72" s="14"/>
    </row>
    <row r="73" spans="1:9" ht="25.5">
      <c r="A73" s="5" t="s">
        <v>205</v>
      </c>
      <c r="B73" s="6" t="s">
        <v>158</v>
      </c>
      <c r="C73" s="7" t="s">
        <v>206</v>
      </c>
      <c r="D73" s="7" t="s">
        <v>207</v>
      </c>
      <c r="E73" s="5" t="s">
        <v>45</v>
      </c>
      <c r="F73" s="7">
        <f>241.8/2</f>
        <v>120.9</v>
      </c>
      <c r="G73" s="5"/>
      <c r="H73" s="11"/>
      <c r="I73" s="14"/>
    </row>
    <row r="74" spans="1:9" ht="25.5">
      <c r="A74" s="5" t="s">
        <v>208</v>
      </c>
      <c r="B74" s="6" t="s">
        <v>63</v>
      </c>
      <c r="C74" s="7" t="s">
        <v>209</v>
      </c>
      <c r="D74" s="7" t="s">
        <v>210</v>
      </c>
      <c r="E74" s="5" t="s">
        <v>38</v>
      </c>
      <c r="F74" s="7">
        <f>3510/2</f>
        <v>1755</v>
      </c>
      <c r="G74" s="5"/>
      <c r="H74" s="11"/>
      <c r="I74" s="14"/>
    </row>
    <row r="75" spans="1:9" ht="25.5">
      <c r="A75" s="5" t="s">
        <v>211</v>
      </c>
      <c r="B75" s="6" t="s">
        <v>158</v>
      </c>
      <c r="C75" s="7" t="s">
        <v>212</v>
      </c>
      <c r="D75" s="7" t="s">
        <v>213</v>
      </c>
      <c r="E75" s="5" t="s">
        <v>38</v>
      </c>
      <c r="F75" s="7">
        <f>1612/2</f>
        <v>806</v>
      </c>
      <c r="G75" s="5"/>
      <c r="H75" s="11"/>
      <c r="I75" s="14"/>
    </row>
    <row r="76" spans="1:9" ht="25.5">
      <c r="A76" s="5" t="s">
        <v>214</v>
      </c>
      <c r="B76" s="6" t="s">
        <v>158</v>
      </c>
      <c r="C76" s="7" t="s">
        <v>215</v>
      </c>
      <c r="D76" s="7" t="s">
        <v>216</v>
      </c>
      <c r="E76" s="5" t="s">
        <v>31</v>
      </c>
      <c r="F76" s="7">
        <f>500/2</f>
        <v>250</v>
      </c>
      <c r="G76" s="5"/>
      <c r="H76" s="11"/>
      <c r="I76" s="14"/>
    </row>
    <row r="77" spans="1:9" ht="25.5">
      <c r="A77" s="5" t="s">
        <v>217</v>
      </c>
      <c r="B77" s="6" t="s">
        <v>158</v>
      </c>
      <c r="C77" s="7" t="s">
        <v>218</v>
      </c>
      <c r="D77" s="7" t="s">
        <v>219</v>
      </c>
      <c r="E77" s="5" t="s">
        <v>31</v>
      </c>
      <c r="F77" s="7">
        <f>670/2</f>
        <v>335</v>
      </c>
      <c r="G77" s="5"/>
      <c r="H77" s="11"/>
      <c r="I77" s="14"/>
    </row>
    <row r="78" spans="1:9" ht="25.5">
      <c r="A78" s="5" t="s">
        <v>220</v>
      </c>
      <c r="B78" s="6" t="s">
        <v>158</v>
      </c>
      <c r="C78" s="7" t="s">
        <v>221</v>
      </c>
      <c r="D78" s="7" t="s">
        <v>222</v>
      </c>
      <c r="E78" s="5" t="s">
        <v>31</v>
      </c>
      <c r="F78" s="7">
        <f>208/2</f>
        <v>104</v>
      </c>
      <c r="G78" s="5"/>
      <c r="H78" s="11"/>
      <c r="I78" s="14"/>
    </row>
    <row r="79" spans="1:9" ht="25.5">
      <c r="A79" s="5" t="s">
        <v>223</v>
      </c>
      <c r="B79" s="6" t="s">
        <v>158</v>
      </c>
      <c r="C79" s="7" t="s">
        <v>224</v>
      </c>
      <c r="D79" s="7" t="s">
        <v>225</v>
      </c>
      <c r="E79" s="5" t="s">
        <v>45</v>
      </c>
      <c r="F79" s="7">
        <f>785.2/2</f>
        <v>392.6</v>
      </c>
      <c r="G79" s="5"/>
      <c r="H79" s="11"/>
      <c r="I79" s="14"/>
    </row>
    <row r="80" spans="1:9">
      <c r="A80" s="5" t="s">
        <v>226</v>
      </c>
      <c r="B80" s="6" t="s">
        <v>158</v>
      </c>
      <c r="C80" s="7" t="s">
        <v>11</v>
      </c>
      <c r="D80" s="7" t="s">
        <v>227</v>
      </c>
      <c r="E80" s="5" t="s">
        <v>45</v>
      </c>
      <c r="F80" s="7">
        <f>785.2/2</f>
        <v>392.6</v>
      </c>
      <c r="G80" s="5"/>
      <c r="H80" s="11"/>
      <c r="I80" s="14"/>
    </row>
    <row r="81" spans="1:9" ht="38.25">
      <c r="A81" s="5" t="s">
        <v>228</v>
      </c>
      <c r="B81" s="6" t="s">
        <v>63</v>
      </c>
      <c r="C81" s="7" t="s">
        <v>229</v>
      </c>
      <c r="D81" s="7" t="s">
        <v>230</v>
      </c>
      <c r="E81" s="5" t="s">
        <v>45</v>
      </c>
      <c r="F81" s="13">
        <f>2431.65/2</f>
        <v>1215.825</v>
      </c>
      <c r="G81" s="5"/>
      <c r="H81" s="11"/>
      <c r="I81" s="14"/>
    </row>
    <row r="82" spans="1:9" ht="38.25">
      <c r="A82" s="5" t="s">
        <v>231</v>
      </c>
      <c r="B82" s="6" t="s">
        <v>63</v>
      </c>
      <c r="C82" s="7" t="s">
        <v>55</v>
      </c>
      <c r="D82" s="7" t="s">
        <v>232</v>
      </c>
      <c r="E82" s="5" t="s">
        <v>45</v>
      </c>
      <c r="F82" s="13">
        <f>2431.65/2</f>
        <v>1215.825</v>
      </c>
      <c r="G82" s="5"/>
      <c r="H82" s="11"/>
      <c r="I82" s="14"/>
    </row>
    <row r="83" spans="1:9">
      <c r="A83" s="5" t="s">
        <v>233</v>
      </c>
      <c r="B83" s="6" t="s">
        <v>63</v>
      </c>
      <c r="C83" s="7" t="s">
        <v>11</v>
      </c>
      <c r="D83" s="7" t="s">
        <v>72</v>
      </c>
      <c r="E83" s="5" t="s">
        <v>45</v>
      </c>
      <c r="F83" s="13">
        <f>2431.65/2</f>
        <v>1215.825</v>
      </c>
      <c r="G83" s="5"/>
      <c r="H83" s="11"/>
      <c r="I83" s="14"/>
    </row>
    <row r="84" spans="1:9" ht="25.5">
      <c r="A84" s="5" t="s">
        <v>234</v>
      </c>
      <c r="B84" s="6" t="s">
        <v>158</v>
      </c>
      <c r="C84" s="7" t="s">
        <v>235</v>
      </c>
      <c r="D84" s="7" t="s">
        <v>236</v>
      </c>
      <c r="E84" s="5" t="s">
        <v>31</v>
      </c>
      <c r="F84" s="7">
        <f>78/2</f>
        <v>39</v>
      </c>
      <c r="G84" s="11"/>
      <c r="H84" s="11"/>
      <c r="I84" s="14"/>
    </row>
    <row r="85" spans="1:9" ht="25.5">
      <c r="A85" s="5" t="s">
        <v>237</v>
      </c>
      <c r="B85" s="6" t="s">
        <v>158</v>
      </c>
      <c r="C85" s="7" t="s">
        <v>238</v>
      </c>
      <c r="D85" s="7" t="s">
        <v>239</v>
      </c>
      <c r="E85" s="5" t="s">
        <v>23</v>
      </c>
      <c r="F85" s="7">
        <f>26/2</f>
        <v>13</v>
      </c>
      <c r="G85" s="11"/>
      <c r="H85" s="11"/>
      <c r="I85" s="14"/>
    </row>
    <row r="86" spans="1:9" ht="25.5">
      <c r="A86" s="5" t="s">
        <v>240</v>
      </c>
      <c r="B86" s="6" t="s">
        <v>241</v>
      </c>
      <c r="C86" s="7" t="s">
        <v>242</v>
      </c>
      <c r="D86" s="7" t="s">
        <v>243</v>
      </c>
      <c r="E86" s="5" t="s">
        <v>31</v>
      </c>
      <c r="F86" s="7">
        <f>650</f>
        <v>650</v>
      </c>
      <c r="G86" s="5"/>
      <c r="H86" s="11"/>
      <c r="I86" s="14"/>
    </row>
    <row r="87" spans="1:9" ht="25.5">
      <c r="A87" s="5" t="s">
        <v>244</v>
      </c>
      <c r="B87" s="6" t="s">
        <v>245</v>
      </c>
      <c r="C87" s="7" t="s">
        <v>246</v>
      </c>
      <c r="D87" s="7" t="s">
        <v>247</v>
      </c>
      <c r="E87" s="5" t="s">
        <v>31</v>
      </c>
      <c r="F87" s="7">
        <f>60</f>
        <v>60</v>
      </c>
      <c r="G87" s="5"/>
      <c r="H87" s="11"/>
      <c r="I87" s="14"/>
    </row>
    <row r="88" spans="1:9">
      <c r="A88" s="5" t="s">
        <v>248</v>
      </c>
      <c r="B88" s="6"/>
      <c r="C88" s="7" t="s">
        <v>11</v>
      </c>
      <c r="D88" s="7" t="s">
        <v>249</v>
      </c>
      <c r="E88" s="5" t="s">
        <v>13</v>
      </c>
      <c r="F88" s="7">
        <v>1</v>
      </c>
      <c r="G88" s="11"/>
      <c r="H88" s="11"/>
    </row>
    <row r="89" spans="1:9">
      <c r="D89" s="10" t="s">
        <v>250</v>
      </c>
      <c r="E89" s="8"/>
      <c r="F89" s="10"/>
      <c r="G89" s="8"/>
      <c r="H89" s="12"/>
    </row>
    <row r="90" spans="1:9">
      <c r="D90" s="10" t="s">
        <v>251</v>
      </c>
      <c r="E90" s="8"/>
      <c r="F90" s="10"/>
      <c r="G90" s="8"/>
      <c r="H90" s="12"/>
      <c r="I90" s="18"/>
    </row>
    <row r="91" spans="1:9">
      <c r="D91" s="10" t="s">
        <v>252</v>
      </c>
      <c r="E91" s="8"/>
      <c r="F91" s="10"/>
      <c r="G91" s="8"/>
      <c r="H91" s="12"/>
      <c r="I91" s="18"/>
    </row>
  </sheetData>
  <mergeCells count="1">
    <mergeCell ref="G2:H3"/>
  </mergeCells>
  <phoneticPr fontId="0" type="noConversion"/>
  <pageMargins left="0" right="0" top="0.39374999999999999" bottom="0.39374999999999999" header="0" footer="0"/>
  <pageSetup paperSize="9" scale="64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PGG-Przedsiębiorca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 116</dc:creator>
  <dc:description/>
  <cp:lastModifiedBy>ZDW138</cp:lastModifiedBy>
  <cp:revision>12</cp:revision>
  <cp:lastPrinted>2025-02-27T11:27:39Z</cp:lastPrinted>
  <dcterms:created xsi:type="dcterms:W3CDTF">2025-01-24T12:18:20Z</dcterms:created>
  <dcterms:modified xsi:type="dcterms:W3CDTF">2025-02-27T11:28:15Z</dcterms:modified>
  <dc:language>pl-PL</dc:language>
</cp:coreProperties>
</file>