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vfs01\WSPOLNE\ZAMOWIENIA\Paweł Kowal\Krajowe PZP\2025\N4.361.42.2025 Od. naw. DW Nr 543 Milesz Lembarg\"/>
    </mc:Choice>
  </mc:AlternateContent>
  <xr:revisionPtr revIDLastSave="0" documentId="8_{01B4AAB2-262F-4EEF-8A96-9A081F4D08B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ałość" sheetId="6" r:id="rId1"/>
  </sheets>
  <definedNames>
    <definedName name="_xlnm._FilterDatabase" localSheetId="0" hidden="1">całość!$A$5:$M$5</definedName>
    <definedName name="_xlnm.Print_Area" localSheetId="0">całość!$A$1:$E$87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E30" i="6"/>
  <c r="E69" i="6"/>
  <c r="E64" i="6"/>
  <c r="E63" i="6"/>
  <c r="E62" i="6"/>
  <c r="E31" i="6"/>
  <c r="E57" i="6"/>
  <c r="E54" i="6"/>
  <c r="E50" i="6"/>
  <c r="E47" i="6"/>
  <c r="E46" i="6"/>
  <c r="E40" i="6"/>
  <c r="E29" i="6"/>
  <c r="E45" i="6"/>
  <c r="E44" i="6"/>
  <c r="E43" i="6"/>
  <c r="E13" i="6"/>
  <c r="E16" i="6"/>
  <c r="E15" i="6"/>
  <c r="E12" i="6"/>
</calcChain>
</file>

<file path=xl/sharedStrings.xml><?xml version="1.0" encoding="utf-8"?>
<sst xmlns="http://schemas.openxmlformats.org/spreadsheetml/2006/main" count="314" uniqueCount="213">
  <si>
    <t>Lp.</t>
  </si>
  <si>
    <t>Podstawa</t>
  </si>
  <si>
    <t>Opis</t>
  </si>
  <si>
    <t>Ilość</t>
  </si>
  <si>
    <t>Roboty pomiarowe przy liniowych robotach ziemnych wraz z inwentaryzacją powykonawczą</t>
  </si>
  <si>
    <t>km</t>
  </si>
  <si>
    <t>m2</t>
  </si>
  <si>
    <t>Nazwa zadania:</t>
  </si>
  <si>
    <t>D-01.01.01</t>
  </si>
  <si>
    <t>D-05.03.11</t>
  </si>
  <si>
    <t>D-04.01.01</t>
  </si>
  <si>
    <t>D-04.04.04</t>
  </si>
  <si>
    <t>D-05.03.05b</t>
  </si>
  <si>
    <t>Mg</t>
  </si>
  <si>
    <t>D-05.03.13a</t>
  </si>
  <si>
    <t>D-04.03.01</t>
  </si>
  <si>
    <t>D-06.04.01</t>
  </si>
  <si>
    <t>mb</t>
  </si>
  <si>
    <t>ROBOTY PRZYGOTOWAWCZE I ROZBIÓRKOWE</t>
  </si>
  <si>
    <t>szt</t>
  </si>
  <si>
    <t>D-07.02.02</t>
  </si>
  <si>
    <t xml:space="preserve">NAWIERZCHNIE </t>
  </si>
  <si>
    <t>D-06.03.01</t>
  </si>
  <si>
    <t xml:space="preserve">Tabela przedmiaru robót </t>
  </si>
  <si>
    <t>Jedn. obm.</t>
  </si>
  <si>
    <t>kpl</t>
  </si>
  <si>
    <t>Wykonanie oznakowania poziomego grubowarstwowego chemoutwardzalnego - gładkie - linie segregacyjne</t>
  </si>
  <si>
    <t>D-05.03.05a</t>
  </si>
  <si>
    <t>Wykonanie ścinki poboczy głębokość średnio 10 cm i szerokości 50 cm</t>
  </si>
  <si>
    <t>ROBOTY NIEPRZEWIDZIANE</t>
  </si>
  <si>
    <t>D-05.03.23</t>
  </si>
  <si>
    <t>D-03.01.03</t>
  </si>
  <si>
    <t>D-06.02.01</t>
  </si>
  <si>
    <t>D-07.01.01</t>
  </si>
  <si>
    <t>D.07.02.01</t>
  </si>
  <si>
    <t>Odtworzenie i wyprofilowanie rowu odwadniającego</t>
  </si>
  <si>
    <t>D-08.01.01b</t>
  </si>
  <si>
    <t>D-04.02.02</t>
  </si>
  <si>
    <t>Remont przepustów średnicy 40 cm pod zjazdami (długość przepustu średnio 8 m) na podsypce z pospółki</t>
  </si>
  <si>
    <t>D-07.05.01</t>
  </si>
  <si>
    <t>I.</t>
  </si>
  <si>
    <t>II.</t>
  </si>
  <si>
    <t>IV.</t>
  </si>
  <si>
    <t>Podbudowa zasadnicza z mieszanki kruszyw łamanych  0/31,5 mm o grubości po zagęszczeniu 20 cm (zjazdy)</t>
  </si>
  <si>
    <t>Wykonanie uzupełnienia poboczy materiałem ze ścinki głębokość średnio 10 cm i szerokości 50 cm</t>
  </si>
  <si>
    <t>Oczyszczenie i skropienie nawierzchni drogowej emulsją asfaltową pod warstwę ścieralną</t>
  </si>
  <si>
    <t>Oczyszczenie i skropienie nawierzchni drogowej emulsją asfaltową pod warstwę wyrównawczą</t>
  </si>
  <si>
    <t>Oczyszczenie i skropienie nawierzchni drogowej emulsją asfaltową pod warstwę wiążącą</t>
  </si>
  <si>
    <t>Wykonanie oznakowania pionowego. Przymocowanie tablic znaków drogowych do wkopanych i ustabilizowanych słupków, typ T</t>
  </si>
  <si>
    <t>Wzmocnienie poboczy kruszywem kamiennym (opaska) #0/31,5  gr 7 cm (górna warstwa)</t>
  </si>
  <si>
    <t>D-07.06.02</t>
  </si>
  <si>
    <t>III.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</si>
  <si>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(zjazdy)</t>
    </r>
  </si>
  <si>
    <r>
      <t xml:space="preserve">Nawierzchnia z mieszanek mineralno-bitumicznych AC 11S 50/70 -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(zjazdy)</t>
    </r>
  </si>
  <si>
    <t>D-08.03.01</t>
  </si>
  <si>
    <t>D-01.02.04</t>
  </si>
  <si>
    <t>D-01.02.01</t>
  </si>
  <si>
    <t>Usunięcie drzew przydrożnych</t>
  </si>
  <si>
    <t xml:space="preserve">Oczyszczenie przepustów drogowych </t>
  </si>
  <si>
    <t>D-04.08.01</t>
  </si>
  <si>
    <t xml:space="preserve">Odnowa nawierzchni DW Nr 543 na odc. Mileszewy/Lembarg – Wichulec
 od km 41+820 do km 46+820, dł. 5,000km </t>
  </si>
  <si>
    <t>Rozbiórka słupków prowadzących U-1a z odwozem do utylizacji</t>
  </si>
  <si>
    <t>szt.</t>
  </si>
  <si>
    <t>m3</t>
  </si>
  <si>
    <t>D-01.02.04
D-05.03.23</t>
  </si>
  <si>
    <t>D-01.02.04
D-08.01.01b</t>
  </si>
  <si>
    <t>PODBUDOWY</t>
  </si>
  <si>
    <t>Oczyszczenie i skropienie nawierzchni drogowej emulsją asfaltową w ilości 0,5 kg/m2 (zjazdy)</t>
  </si>
  <si>
    <t>Oczyszczenie i skropienie nawierzchni drogowej emulsją asfaltową w ilości 0,3 kg/m2 (zjazdy)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</si>
  <si>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(jezdnia z odsadzką, skrzyżowania, parking) </t>
    </r>
  </si>
  <si>
    <r>
      <t xml:space="preserve">Warstwa </t>
    </r>
    <r>
      <rPr>
        <b/>
        <sz val="11"/>
        <rFont val="Calibri"/>
        <family val="2"/>
        <charset val="238"/>
        <scheme val="minor"/>
      </rPr>
      <t>wyrównawcza</t>
    </r>
    <r>
      <rPr>
        <sz val="11"/>
        <rFont val="Calibri"/>
        <family val="2"/>
        <charset val="238"/>
        <scheme val="minor"/>
      </rPr>
      <t xml:space="preserve"> z mieszanki mineralno-asfaltowej AC 16W w ilości 100 kg/m2, z transportem mieszanki - (jezdnia z odsadzką, skrzyżowania, parking)</t>
    </r>
  </si>
  <si>
    <r>
      <t xml:space="preserve">Nawierzchnia z mieszanek mineralno-bitumicznych SMA 8 PMB - 45/80-55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(jezdnia, skrzyżowania, parking)</t>
    </r>
  </si>
  <si>
    <t>ELEMENTY ULIC</t>
  </si>
  <si>
    <t>Nawierzchnia z kostki betonowej szarej, gr. 6cm na podsypce cementowo-piaskowej 1:4, gr. 5cm (chodniki, perony)</t>
  </si>
  <si>
    <t>Rozbiórka nawierzchni z masy bitumicznej (chodnik, zjazdy)</t>
  </si>
  <si>
    <t xml:space="preserve">Rozbiórka nawierzchni betonowej (zjazdy) </t>
  </si>
  <si>
    <t xml:space="preserve">Rozbiórka krawężników betonowych z odwozem do utylizacji </t>
  </si>
  <si>
    <t>Wykonanie koryta wraz z profilowaniem i zagęszczeniem podłoża gł. 38 cm (zjazdy w chodniku)</t>
  </si>
  <si>
    <t>Wykonanie koryta wraz z profilowaniem i zagęszczeniem podłoża gł. 31 cm (chodniki, perony)</t>
  </si>
  <si>
    <t>Nwierzchnia z żółtych płyt naprowadzających - ryflowanych (przejścia dla pieszych, perony)</t>
  </si>
  <si>
    <t>D-08.05.01</t>
  </si>
  <si>
    <t>Ściek drogowy z korytek betonowych 33x50x15cm na ławie 
z betonu C12/15 z oporem (0,11m3/mb)</t>
  </si>
  <si>
    <t>Krawężnik betonowy skośny 15x22/30cm na ławie z betonu C12/15 
z oporem (chodniki, perony)(0,07m3/mb)</t>
  </si>
  <si>
    <t>Obrzeże betonowe 8x30cm na ławie z betonu C12/15 z oporem (chodniki, perony, ściek grzebieniowy) (0,06m3/mb)</t>
  </si>
  <si>
    <t>Opornik betonowy 10x30 na ławie z betonu C12/15 z oporem (zjazdy, zabruki, ściek grzebieniowy) (0,06m3/mb)</t>
  </si>
  <si>
    <t>Krawężnik betonowy 15x30cm na ławie z betonu C12/15 
z oporem (chodniki, perony) (0,07m3/mb)</t>
  </si>
  <si>
    <t>Krawężnik betonowy najazdowy 15x22cm na ławie z betonu C12/15 z oporem (zjazdy, przejścia dla pieszych, parking, perony)(0,05m3/mb)</t>
  </si>
  <si>
    <t>Wykonanie  warstwy mrozoochronnej stabilizowanej mieszanką C1,5/2 z wytwórni, gł. średnio 10 cm (zjazdy, chodniki, perony)</t>
  </si>
  <si>
    <t>Ściek grzebieniowy 33x37x9,5cm na ławie 
z betonu C12/15 z oporem (0,20m3/mb)</t>
  </si>
  <si>
    <t>Wymiana kręgu betonowego z pokrywą (w chodniku) fi1000</t>
  </si>
  <si>
    <t>Ściek liniowy chodnikowy - kanał polimerobeton z krata żeliwną (chodnik)</t>
  </si>
  <si>
    <t>ROBOTY WYKOŃCZENIOWE</t>
  </si>
  <si>
    <t>Wykonanie koryta pod pobocze gr 15 cm i szerokości 75 cm (jezdnia, zjazdy)</t>
  </si>
  <si>
    <t>Frezowanie nawierzchni bitumicznej średnio gr. 7 cm, części materiału do wbudowania w pobocza pozostałą ilość z odwozem na plac BP2 w Brodnicy.                                                               
Szacowana ilości destruktu ok. 5004 Mg</t>
  </si>
  <si>
    <t>Wzmocnienie  poboczy materiałem Zamawiającego (opaska)                                                   gł. średnio 8 cm (dolna warstwa) ok. 1155 Mg</t>
  </si>
  <si>
    <t>D-09.01.01</t>
  </si>
  <si>
    <t>Umocnienie płytami ażurowymi 60x40x10cm (przepusty drogowe)</t>
  </si>
  <si>
    <t>Ściek skarpowy typ trapezowy 50x50/38x20/15 (0,11 m3/mb) (przepusty drogowe)</t>
  </si>
  <si>
    <t>V.</t>
  </si>
  <si>
    <t>VI.</t>
  </si>
  <si>
    <t xml:space="preserve">OZNAKOWANIE I URZĄDZENIA BEZPIECZEŃSTWA RUCHU </t>
  </si>
  <si>
    <t xml:space="preserve">Montaż słupków prowadzących U-1a 
z oznaczeniami U-1f, U-7 i U-8 </t>
  </si>
  <si>
    <t xml:space="preserve">Pogłębienie dna rowu przed i za przepustem oraz wzmocnienie skarp rowu płotkami faszynowymi </t>
  </si>
  <si>
    <t>Wycinka krzaków</t>
  </si>
  <si>
    <t>Usunięcie karpin po drzewach i krzakach</t>
  </si>
  <si>
    <t>1.</t>
  </si>
  <si>
    <t>5.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</si>
  <si>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</si>
  <si>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</si>
  <si>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</si>
  <si>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</si>
  <si>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</si>
  <si>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</si>
  <si>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</si>
  <si>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</si>
  <si>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</si>
  <si>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</si>
  <si>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</si>
  <si>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22.</t>
  </si>
  <si>
    <t>44.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</si>
  <si>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</si>
  <si>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</si>
  <si>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</si>
  <si>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</si>
  <si>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</si>
  <si>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</si>
  <si>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</si>
  <si>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</si>
  <si>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</si>
  <si>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</si>
  <si>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</si>
  <si>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</si>
  <si>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</si>
  <si>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</si>
  <si>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</si>
  <si>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</si>
  <si>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</si>
  <si>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</si>
  <si>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</si>
  <si>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</si>
  <si>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</si>
  <si>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</si>
  <si>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</si>
  <si>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</si>
  <si>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</si>
  <si>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</si>
  <si>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</si>
  <si>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</si>
  <si>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</si>
  <si>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</si>
  <si>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</si>
  <si>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</si>
  <si>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</si>
  <si>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</si>
  <si>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</si>
  <si>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</si>
  <si>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</si>
  <si>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</si>
  <si>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</si>
  <si>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</si>
  <si>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</si>
  <si>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</si>
  <si>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</si>
  <si>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</si>
  <si>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</si>
  <si>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</si>
  <si>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</si>
  <si>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</si>
  <si>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</si>
  <si>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</si>
  <si>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</si>
  <si>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</si>
  <si>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</si>
  <si>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</si>
  <si>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</si>
  <si>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</si>
  <si>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</si>
  <si>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Nawierzchnia z kostki betonowej czerwonej, gr. 8cm na podsypce cementowo-piaskowej 1:4, gr. 5cm (zjazdy)</t>
  </si>
  <si>
    <t>Ułożenie siatki zbrojeniowej z włókien szklanych 120/120kN/m 
wstępnie przesączonej asfaltem (jezdnia, skrzyżowania, parking)</t>
  </si>
  <si>
    <t>Przełożenie (regulacja betonem C12/15) krawężników najazdowych 15x22cm na parkingu (krawężniki istniejące)</t>
  </si>
  <si>
    <t>Przełożenie (regulacja podsypką cementowo-piaskową 1:4 gr. 5cm) nawierzchni parkingu z betonowej kostki brukowej (kostka istniejąca)</t>
  </si>
  <si>
    <t>Ułożenie/montaż pokrywy żelbetowej 1,50x2,50m (przepust)</t>
  </si>
  <si>
    <t>Umocnienie kamieniem polnym na zaprawie cementowej dna wlotu i wylotu (przepusty drogowe)</t>
  </si>
  <si>
    <t xml:space="preserve">Umocnienie kamieniem polnym -  ścianek czołowych (przepusty podzjazdowe) </t>
  </si>
  <si>
    <t>Humusowanie terenów płaskich w-wą ziemi urodzajnej gr. 10cm z obsianiem trawą</t>
  </si>
  <si>
    <t>Wykonanie oznakowania poziomego grubowarstwowego chemoutwardzalnego - strukturalne regularne - linie krawędziowe</t>
  </si>
  <si>
    <t>Wykonanie oznakowania pionowego. Przymocowanie tablic znaków drogowych do wkopanych i ustabilizowanych nowych słupków, typ A /średnie/ II generacji</t>
  </si>
  <si>
    <t>Wykonanie oznakowania pionowego. Przymocowanie tablic znaków drogowych do wkopanych i ustabilizowanych nowych słupków, typ B /średnie/ II generacji</t>
  </si>
  <si>
    <t>Wykonanie oznakowania pionowego. Przymocowanie tablic znaków drogowych do wkopanych i ustabilizowanych nowych słupków, typ D /średnie/ II generacji</t>
  </si>
  <si>
    <t>Wykonanie oznakowania pionowego. Przymocowanie tablic znaków drogowych do wkopanych i ustabilizowanych nowych słupków, typ E</t>
  </si>
  <si>
    <t xml:space="preserve">Montaż barier energochłonnych N2W2 </t>
  </si>
  <si>
    <t>Montaż balustrad stalowych U-12a "szczeblinkowe", kolor żółty</t>
  </si>
  <si>
    <t>73.</t>
  </si>
  <si>
    <t>Wykonanie oznakowania pionowego. Przymocowanie lustra drogowego fi 800 do wkopanego i ustabilizowanego nowego słupka, typ U-18a</t>
  </si>
  <si>
    <t xml:space="preserve">D-05.03.26a0 </t>
  </si>
  <si>
    <t>Umocnienie poboczy kostką kamienną 15x18cm ze spoinowaniem żywicą epoksydową (zabruk na łukach)</t>
  </si>
  <si>
    <t>D-01.01.01b</t>
  </si>
  <si>
    <t>D-06-01-01</t>
  </si>
  <si>
    <t>Podbudowa z kruszywa łamanego 0/31,5mm, gr. 10cm (chodniki, perony)</t>
  </si>
  <si>
    <t>D-08-05-01</t>
  </si>
  <si>
    <t>D-05-03-01</t>
  </si>
  <si>
    <t>Wykonanie koryta wraz z profilowaniem i zagęszczeniem podłoża gł. 39 cm (pod nawierzchnię zjazdów bitumicznych)</t>
  </si>
  <si>
    <t>D-03.02.01</t>
  </si>
  <si>
    <t>D-06.03.01
D-06.03.01b</t>
  </si>
  <si>
    <t>Rozbiórka barier drogowych energochłonnych z odwozem na plac BP2 w Brodnicy</t>
  </si>
  <si>
    <t>Demontaż istniejącego oznakowania pionowego z odwozem do bazy BP2 w Brodnicy</t>
  </si>
  <si>
    <t>Rozbiórka przepustu pod zjazdowego z rur betonowych ø600mm z odwozem 
do utylizacji</t>
  </si>
  <si>
    <t>Uszczelnienie ścianek czołowych przepustów drogowych zaprawą mostową</t>
  </si>
  <si>
    <t>Wyniesienie i stabilizacja granic pasa drogowego słupkami granicznymi typu 36a oraz znakami "PAS DROGOWY"</t>
  </si>
  <si>
    <t>kpl.</t>
  </si>
  <si>
    <t>Roboty nieprzewidziane od pozycji 1 do 73 - 3%</t>
  </si>
  <si>
    <t>74.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</si>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</sst>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0" xfId="0" applyFont="1"/>
    <xf numFmtId="0" fontId="3" fillId="0" borderId="0" xfId="0" applyFont="1"/>
    <xf numFmtId="1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center"/>
    </xf>
    <xf numFmtId="0" fontId="12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  <color rgb="FFEFD4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64D3-E8B4-46A2-A0CC-DACCB29C9CEA}">
  <dimension ref="A1:M97"/>
  <sheetViews>
    <sheetView tabSelected="1" zoomScale="77" zoomScaleNormal="77" zoomScaleSheetLayoutView="80" zoomScalePageLayoutView="115" workbookViewId="0">
      <selection activeCell="J7" sqref="J7"/>
    </sheetView>
  </sheetViews>
  <sheetFormatPr defaultRowHeight="15.6" x14ac:dyDescent="0.3"/>
  <cols>
    <col min="1" max="1" width="9.33203125" style="5" customWidth="1"/>
    <col min="2" max="2" width="14.5546875" style="5" customWidth="1"/>
    <col min="3" max="3" width="80.109375" style="5" customWidth="1"/>
    <col min="4" max="4" width="14.5546875" style="13" customWidth="1"/>
    <col min="5" max="5" width="16.6640625" style="13" customWidth="1"/>
    <col min="8" max="8" width="10.6640625" customWidth="1"/>
    <col min="9" max="9" width="16.5546875" customWidth="1"/>
    <col min="10" max="10" width="19" customWidth="1"/>
  </cols>
  <sheetData>
    <row r="1" spans="1:13" s="1" customFormat="1" ht="30" customHeight="1" x14ac:dyDescent="0.3">
      <c r="A1" s="33" t="s">
        <v>212</v>
      </c>
      <c r="B1" s="33"/>
      <c r="C1" s="33"/>
      <c r="D1" s="33"/>
      <c r="E1" s="33"/>
    </row>
    <row r="2" spans="1:13" s="10" customFormat="1" ht="62.4" customHeight="1" x14ac:dyDescent="0.3">
      <c r="A2" s="19" t="s">
        <v>7</v>
      </c>
      <c r="B2" s="34" t="s">
        <v>60</v>
      </c>
      <c r="C2" s="34"/>
      <c r="D2" s="34"/>
      <c r="E2" s="34"/>
      <c r="G2" s="39"/>
      <c r="H2" s="39"/>
      <c r="I2" s="39"/>
      <c r="J2" s="39"/>
      <c r="K2" s="39"/>
      <c r="L2" s="39"/>
      <c r="M2" s="39"/>
    </row>
    <row r="3" spans="1:13" ht="18" x14ac:dyDescent="0.3">
      <c r="A3" s="34" t="s">
        <v>23</v>
      </c>
      <c r="B3" s="34"/>
      <c r="C3" s="34"/>
      <c r="D3" s="34"/>
      <c r="E3" s="34"/>
    </row>
    <row r="4" spans="1:13" ht="15.75" customHeight="1" x14ac:dyDescent="0.3">
      <c r="A4" s="37"/>
      <c r="B4" s="37"/>
      <c r="C4" s="37"/>
      <c r="D4" s="37"/>
      <c r="E4" s="37"/>
    </row>
    <row r="5" spans="1:13" ht="22.2" customHeight="1" x14ac:dyDescent="0.3">
      <c r="A5" s="12" t="s">
        <v>0</v>
      </c>
      <c r="B5" s="12" t="s">
        <v>1</v>
      </c>
      <c r="C5" s="12" t="s">
        <v>2</v>
      </c>
      <c r="D5" s="14" t="s">
        <v>24</v>
      </c>
      <c r="E5" s="20" t="s">
        <v>3</v>
      </c>
    </row>
    <row r="6" spans="1:13" s="6" customFormat="1" ht="25.95" customHeight="1" x14ac:dyDescent="0.3">
      <c r="A6" s="26" t="s">
        <v>40</v>
      </c>
      <c r="B6" s="36" t="s">
        <v>18</v>
      </c>
      <c r="C6" s="36"/>
      <c r="D6" s="36"/>
      <c r="E6" s="36"/>
    </row>
    <row r="7" spans="1:13" s="6" customFormat="1" ht="47.4" customHeight="1" x14ac:dyDescent="0.3">
      <c r="A7" s="16" t="s">
        <v>105</v>
      </c>
      <c r="B7" s="3" t="s">
        <v>8</v>
      </c>
      <c r="C7" s="8" t="s">
        <v>4</v>
      </c>
      <c r="D7" s="15" t="s">
        <v>5</v>
      </c>
      <c r="E7" s="21">
        <v>5</v>
      </c>
    </row>
    <row r="8" spans="1:13" s="6" customFormat="1" ht="54" customHeight="1" x14ac:dyDescent="0.3">
      <c r="A8" s="16" t="s">
        <v>107</v>
      </c>
      <c r="B8" s="3" t="s">
        <v>9</v>
      </c>
      <c r="C8" s="8" t="s">
        <v>93</v>
      </c>
      <c r="D8" s="15" t="s">
        <v>6</v>
      </c>
      <c r="E8" s="17">
        <v>32490</v>
      </c>
    </row>
    <row r="9" spans="1:13" s="6" customFormat="1" ht="27" customHeight="1" x14ac:dyDescent="0.3">
      <c r="A9" s="16" t="s">
        <v>108</v>
      </c>
      <c r="B9" s="3" t="s">
        <v>56</v>
      </c>
      <c r="C9" s="8" t="s">
        <v>57</v>
      </c>
      <c r="D9" s="15" t="s">
        <v>62</v>
      </c>
      <c r="E9" s="22">
        <v>20</v>
      </c>
    </row>
    <row r="10" spans="1:13" s="6" customFormat="1" ht="27" customHeight="1" x14ac:dyDescent="0.3">
      <c r="A10" s="16" t="s">
        <v>109</v>
      </c>
      <c r="B10" s="3" t="s">
        <v>56</v>
      </c>
      <c r="C10" s="8" t="s">
        <v>104</v>
      </c>
      <c r="D10" s="15" t="s">
        <v>62</v>
      </c>
      <c r="E10" s="22">
        <v>124</v>
      </c>
    </row>
    <row r="11" spans="1:13" s="6" customFormat="1" ht="27" customHeight="1" x14ac:dyDescent="0.3">
      <c r="A11" s="16" t="s">
        <v>106</v>
      </c>
      <c r="B11" s="3" t="s">
        <v>56</v>
      </c>
      <c r="C11" s="8" t="s">
        <v>103</v>
      </c>
      <c r="D11" s="15" t="s">
        <v>6</v>
      </c>
      <c r="E11" s="22">
        <v>670</v>
      </c>
    </row>
    <row r="12" spans="1:13" s="6" customFormat="1" ht="28.5" customHeight="1" x14ac:dyDescent="0.3">
      <c r="A12" s="16" t="s">
        <v>110</v>
      </c>
      <c r="B12" s="3" t="s">
        <v>55</v>
      </c>
      <c r="C12" s="9" t="s">
        <v>74</v>
      </c>
      <c r="D12" s="15" t="s">
        <v>6</v>
      </c>
      <c r="E12" s="17">
        <f>37+270+40+23.5</f>
        <v>370.5</v>
      </c>
    </row>
    <row r="13" spans="1:13" s="6" customFormat="1" ht="29.25" customHeight="1" x14ac:dyDescent="0.3">
      <c r="A13" s="16" t="s">
        <v>111</v>
      </c>
      <c r="B13" s="3" t="s">
        <v>55</v>
      </c>
      <c r="C13" s="9" t="s">
        <v>75</v>
      </c>
      <c r="D13" s="15" t="s">
        <v>6</v>
      </c>
      <c r="E13" s="17">
        <f>44+72+53+82+27+22+19.5+42.5+71.5</f>
        <v>433.5</v>
      </c>
    </row>
    <row r="14" spans="1:13" s="6" customFormat="1" ht="41.25" customHeight="1" x14ac:dyDescent="0.3">
      <c r="A14" s="16" t="s">
        <v>112</v>
      </c>
      <c r="B14" s="3" t="s">
        <v>55</v>
      </c>
      <c r="C14" s="9" t="s">
        <v>206</v>
      </c>
      <c r="D14" s="15" t="s">
        <v>17</v>
      </c>
      <c r="E14" s="17">
        <v>78</v>
      </c>
    </row>
    <row r="15" spans="1:13" s="6" customFormat="1" ht="26.4" customHeight="1" x14ac:dyDescent="0.3">
      <c r="A15" s="16" t="s">
        <v>113</v>
      </c>
      <c r="B15" s="3" t="s">
        <v>55</v>
      </c>
      <c r="C15" s="9" t="s">
        <v>76</v>
      </c>
      <c r="D15" s="15" t="s">
        <v>17</v>
      </c>
      <c r="E15" s="17">
        <f>14+14+7+307</f>
        <v>342</v>
      </c>
    </row>
    <row r="16" spans="1:13" s="6" customFormat="1" ht="36.75" customHeight="1" x14ac:dyDescent="0.3">
      <c r="A16" s="16" t="s">
        <v>114</v>
      </c>
      <c r="B16" s="3" t="s">
        <v>55</v>
      </c>
      <c r="C16" s="9" t="s">
        <v>204</v>
      </c>
      <c r="D16" s="15" t="s">
        <v>17</v>
      </c>
      <c r="E16" s="17">
        <f>38+24</f>
        <v>62</v>
      </c>
    </row>
    <row r="17" spans="1:8" s="6" customFormat="1" ht="42" customHeight="1" x14ac:dyDescent="0.3">
      <c r="A17" s="16" t="s">
        <v>115</v>
      </c>
      <c r="B17" s="3" t="s">
        <v>55</v>
      </c>
      <c r="C17" s="8" t="s">
        <v>205</v>
      </c>
      <c r="D17" s="15" t="s">
        <v>25</v>
      </c>
      <c r="E17" s="22">
        <v>46</v>
      </c>
      <c r="H17" s="7"/>
    </row>
    <row r="18" spans="1:8" s="6" customFormat="1" ht="32.25" customHeight="1" x14ac:dyDescent="0.3">
      <c r="A18" s="16" t="s">
        <v>116</v>
      </c>
      <c r="B18" s="3" t="s">
        <v>55</v>
      </c>
      <c r="C18" s="8" t="s">
        <v>61</v>
      </c>
      <c r="D18" s="15" t="s">
        <v>62</v>
      </c>
      <c r="E18" s="22">
        <v>40</v>
      </c>
    </row>
    <row r="19" spans="1:8" s="6" customFormat="1" ht="32.25" customHeight="1" x14ac:dyDescent="0.3">
      <c r="A19" s="26" t="s">
        <v>41</v>
      </c>
      <c r="B19" s="36" t="s">
        <v>66</v>
      </c>
      <c r="C19" s="36"/>
      <c r="D19" s="36"/>
      <c r="E19" s="36"/>
    </row>
    <row r="20" spans="1:8" s="6" customFormat="1" ht="32.25" customHeight="1" x14ac:dyDescent="0.3">
      <c r="A20" s="16" t="s">
        <v>117</v>
      </c>
      <c r="B20" s="3" t="s">
        <v>15</v>
      </c>
      <c r="C20" s="8" t="s">
        <v>46</v>
      </c>
      <c r="D20" s="15" t="s">
        <v>6</v>
      </c>
      <c r="E20" s="17">
        <v>32490</v>
      </c>
    </row>
    <row r="21" spans="1:8" s="6" customFormat="1" ht="32.25" customHeight="1" x14ac:dyDescent="0.3">
      <c r="A21" s="16" t="s">
        <v>120</v>
      </c>
      <c r="B21" s="3" t="s">
        <v>15</v>
      </c>
      <c r="C21" s="8" t="s">
        <v>47</v>
      </c>
      <c r="D21" s="15" t="s">
        <v>6</v>
      </c>
      <c r="E21" s="17">
        <v>31990</v>
      </c>
    </row>
    <row r="22" spans="1:8" s="6" customFormat="1" ht="32.25" customHeight="1" x14ac:dyDescent="0.3">
      <c r="A22" s="16" t="s">
        <v>121</v>
      </c>
      <c r="B22" s="3" t="s">
        <v>15</v>
      </c>
      <c r="C22" s="8" t="s">
        <v>45</v>
      </c>
      <c r="D22" s="15" t="s">
        <v>6</v>
      </c>
      <c r="E22" s="17">
        <v>31490</v>
      </c>
    </row>
    <row r="23" spans="1:8" s="6" customFormat="1" ht="32.25" customHeight="1" x14ac:dyDescent="0.3">
      <c r="A23" s="16" t="s">
        <v>122</v>
      </c>
      <c r="B23" s="3" t="s">
        <v>10</v>
      </c>
      <c r="C23" s="2" t="s">
        <v>201</v>
      </c>
      <c r="D23" s="15" t="s">
        <v>6</v>
      </c>
      <c r="E23" s="17">
        <v>1418.9</v>
      </c>
    </row>
    <row r="24" spans="1:8" s="6" customFormat="1" ht="32.25" customHeight="1" x14ac:dyDescent="0.3">
      <c r="A24" s="16" t="s">
        <v>123</v>
      </c>
      <c r="B24" s="3" t="s">
        <v>37</v>
      </c>
      <c r="C24" s="9" t="s">
        <v>87</v>
      </c>
      <c r="D24" s="15" t="s">
        <v>6</v>
      </c>
      <c r="E24" s="17">
        <f>1530.4+1196</f>
        <v>2726.4</v>
      </c>
    </row>
    <row r="25" spans="1:8" s="6" customFormat="1" ht="32.25" customHeight="1" x14ac:dyDescent="0.3">
      <c r="A25" s="16" t="s">
        <v>124</v>
      </c>
      <c r="B25" s="3" t="s">
        <v>11</v>
      </c>
      <c r="C25" s="2" t="s">
        <v>43</v>
      </c>
      <c r="D25" s="15" t="s">
        <v>6</v>
      </c>
      <c r="E25" s="17">
        <f>1530.4</f>
        <v>1530.4</v>
      </c>
    </row>
    <row r="26" spans="1:8" s="6" customFormat="1" ht="32.25" customHeight="1" x14ac:dyDescent="0.3">
      <c r="A26" s="16" t="s">
        <v>125</v>
      </c>
      <c r="B26" s="3" t="s">
        <v>15</v>
      </c>
      <c r="C26" s="2" t="s">
        <v>67</v>
      </c>
      <c r="D26" s="15" t="s">
        <v>6</v>
      </c>
      <c r="E26" s="17">
        <v>1418.9</v>
      </c>
    </row>
    <row r="27" spans="1:8" s="6" customFormat="1" ht="32.25" customHeight="1" x14ac:dyDescent="0.3">
      <c r="A27" s="16" t="s">
        <v>126</v>
      </c>
      <c r="B27" s="3" t="s">
        <v>15</v>
      </c>
      <c r="C27" s="2" t="s">
        <v>68</v>
      </c>
      <c r="D27" s="15" t="s">
        <v>6</v>
      </c>
      <c r="E27" s="17">
        <v>1418.9</v>
      </c>
    </row>
    <row r="28" spans="1:8" s="6" customFormat="1" ht="32.25" customHeight="1" x14ac:dyDescent="0.3">
      <c r="A28" s="16" t="s">
        <v>127</v>
      </c>
      <c r="B28" s="3" t="s">
        <v>10</v>
      </c>
      <c r="C28" s="2" t="s">
        <v>77</v>
      </c>
      <c r="D28" s="15" t="s">
        <v>6</v>
      </c>
      <c r="E28" s="17">
        <v>111.5</v>
      </c>
    </row>
    <row r="29" spans="1:8" s="6" customFormat="1" ht="32.25" customHeight="1" x14ac:dyDescent="0.3">
      <c r="A29" s="16" t="s">
        <v>118</v>
      </c>
      <c r="B29" s="3" t="s">
        <v>10</v>
      </c>
      <c r="C29" s="2" t="s">
        <v>78</v>
      </c>
      <c r="D29" s="15" t="s">
        <v>6</v>
      </c>
      <c r="E29" s="17">
        <f>1058+138</f>
        <v>1196</v>
      </c>
    </row>
    <row r="30" spans="1:8" s="6" customFormat="1" ht="32.25" customHeight="1" x14ac:dyDescent="0.3">
      <c r="A30" s="16" t="s">
        <v>128</v>
      </c>
      <c r="B30" s="3" t="s">
        <v>11</v>
      </c>
      <c r="C30" s="9" t="s">
        <v>198</v>
      </c>
      <c r="D30" s="15" t="s">
        <v>6</v>
      </c>
      <c r="E30" s="17">
        <f>1058+138</f>
        <v>1196</v>
      </c>
    </row>
    <row r="31" spans="1:8" s="6" customFormat="1" ht="32.25" customHeight="1" x14ac:dyDescent="0.3">
      <c r="A31" s="16" t="s">
        <v>129</v>
      </c>
      <c r="B31" s="3" t="s">
        <v>10</v>
      </c>
      <c r="C31" s="9" t="s">
        <v>92</v>
      </c>
      <c r="D31" s="15" t="s">
        <v>6</v>
      </c>
      <c r="E31" s="17">
        <f>6150+413</f>
        <v>6563</v>
      </c>
    </row>
    <row r="32" spans="1:8" s="6" customFormat="1" ht="24.6" customHeight="1" x14ac:dyDescent="0.3">
      <c r="A32" s="26" t="s">
        <v>51</v>
      </c>
      <c r="B32" s="36" t="s">
        <v>21</v>
      </c>
      <c r="C32" s="36"/>
      <c r="D32" s="36"/>
      <c r="E32" s="36"/>
    </row>
    <row r="33" spans="1:5" s="6" customFormat="1" ht="52.2" customHeight="1" x14ac:dyDescent="0.3">
      <c r="A33" s="16" t="s">
        <v>130</v>
      </c>
      <c r="B33" s="3" t="s">
        <v>59</v>
      </c>
      <c r="C33" s="8" t="s">
        <v>70</v>
      </c>
      <c r="D33" s="15" t="s">
        <v>13</v>
      </c>
      <c r="E33" s="17">
        <v>3249</v>
      </c>
    </row>
    <row r="34" spans="1:5" s="6" customFormat="1" ht="52.2" customHeight="1" x14ac:dyDescent="0.3">
      <c r="A34" s="16" t="s">
        <v>131</v>
      </c>
      <c r="B34" s="3" t="s">
        <v>12</v>
      </c>
      <c r="C34" s="8" t="s">
        <v>69</v>
      </c>
      <c r="D34" s="15" t="s">
        <v>6</v>
      </c>
      <c r="E34" s="17">
        <v>31990</v>
      </c>
    </row>
    <row r="35" spans="1:5" s="6" customFormat="1" ht="51" customHeight="1" x14ac:dyDescent="0.3">
      <c r="A35" s="16" t="s">
        <v>132</v>
      </c>
      <c r="B35" s="3" t="s">
        <v>14</v>
      </c>
      <c r="C35" s="8" t="s">
        <v>71</v>
      </c>
      <c r="D35" s="15" t="s">
        <v>6</v>
      </c>
      <c r="E35" s="17">
        <v>31490</v>
      </c>
    </row>
    <row r="36" spans="1:5" s="6" customFormat="1" ht="51.75" customHeight="1" x14ac:dyDescent="0.3">
      <c r="A36" s="16" t="s">
        <v>133</v>
      </c>
      <c r="B36" s="3" t="s">
        <v>194</v>
      </c>
      <c r="C36" s="8" t="s">
        <v>178</v>
      </c>
      <c r="D36" s="15" t="s">
        <v>6</v>
      </c>
      <c r="E36" s="17">
        <v>31990</v>
      </c>
    </row>
    <row r="37" spans="1:5" s="6" customFormat="1" ht="50.25" customHeight="1" x14ac:dyDescent="0.3">
      <c r="A37" s="16" t="s">
        <v>134</v>
      </c>
      <c r="B37" s="3" t="s">
        <v>12</v>
      </c>
      <c r="C37" s="8" t="s">
        <v>52</v>
      </c>
      <c r="D37" s="15" t="s">
        <v>6</v>
      </c>
      <c r="E37" s="17">
        <v>1418.9</v>
      </c>
    </row>
    <row r="38" spans="1:5" s="6" customFormat="1" ht="40.5" customHeight="1" x14ac:dyDescent="0.3">
      <c r="A38" s="16" t="s">
        <v>135</v>
      </c>
      <c r="B38" s="3" t="s">
        <v>27</v>
      </c>
      <c r="C38" s="8" t="s">
        <v>53</v>
      </c>
      <c r="D38" s="15" t="s">
        <v>6</v>
      </c>
      <c r="E38" s="17">
        <v>1418.9</v>
      </c>
    </row>
    <row r="39" spans="1:5" s="6" customFormat="1" ht="40.5" customHeight="1" x14ac:dyDescent="0.3">
      <c r="A39" s="16" t="s">
        <v>136</v>
      </c>
      <c r="B39" s="3" t="s">
        <v>30</v>
      </c>
      <c r="C39" s="27" t="s">
        <v>177</v>
      </c>
      <c r="D39" s="15" t="s">
        <v>6</v>
      </c>
      <c r="E39" s="17">
        <v>111.5</v>
      </c>
    </row>
    <row r="40" spans="1:5" s="6" customFormat="1" ht="40.5" customHeight="1" x14ac:dyDescent="0.3">
      <c r="A40" s="16" t="s">
        <v>137</v>
      </c>
      <c r="B40" s="3" t="s">
        <v>30</v>
      </c>
      <c r="C40" s="27" t="s">
        <v>73</v>
      </c>
      <c r="D40" s="15" t="s">
        <v>63</v>
      </c>
      <c r="E40" s="17">
        <f>1058+138</f>
        <v>1196</v>
      </c>
    </row>
    <row r="41" spans="1:5" s="6" customFormat="1" ht="39" customHeight="1" x14ac:dyDescent="0.3">
      <c r="A41" s="16" t="s">
        <v>138</v>
      </c>
      <c r="B41" s="3" t="s">
        <v>30</v>
      </c>
      <c r="C41" s="9" t="s">
        <v>79</v>
      </c>
      <c r="D41" s="15" t="s">
        <v>6</v>
      </c>
      <c r="E41" s="18">
        <v>40.799999999999997</v>
      </c>
    </row>
    <row r="42" spans="1:5" s="6" customFormat="1" ht="31.95" customHeight="1" x14ac:dyDescent="0.3">
      <c r="A42" s="26" t="s">
        <v>42</v>
      </c>
      <c r="B42" s="38" t="s">
        <v>72</v>
      </c>
      <c r="C42" s="38"/>
      <c r="D42" s="38"/>
      <c r="E42" s="38"/>
    </row>
    <row r="43" spans="1:5" s="6" customFormat="1" ht="31.95" customHeight="1" x14ac:dyDescent="0.3">
      <c r="A43" s="16" t="s">
        <v>139</v>
      </c>
      <c r="B43" s="3" t="s">
        <v>36</v>
      </c>
      <c r="C43" s="9" t="s">
        <v>85</v>
      </c>
      <c r="D43" s="23" t="s">
        <v>17</v>
      </c>
      <c r="E43" s="23">
        <f>454+18+18+18+18</f>
        <v>526</v>
      </c>
    </row>
    <row r="44" spans="1:5" s="6" customFormat="1" ht="42.75" customHeight="1" x14ac:dyDescent="0.3">
      <c r="A44" s="16" t="s">
        <v>140</v>
      </c>
      <c r="B44" s="3" t="s">
        <v>36</v>
      </c>
      <c r="C44" s="8" t="s">
        <v>86</v>
      </c>
      <c r="D44" s="15" t="s">
        <v>17</v>
      </c>
      <c r="E44" s="17">
        <f>171</f>
        <v>171</v>
      </c>
    </row>
    <row r="45" spans="1:5" s="6" customFormat="1" ht="42" customHeight="1" x14ac:dyDescent="0.3">
      <c r="A45" s="16" t="s">
        <v>141</v>
      </c>
      <c r="B45" s="3" t="s">
        <v>36</v>
      </c>
      <c r="C45" s="9" t="s">
        <v>82</v>
      </c>
      <c r="D45" s="15" t="s">
        <v>17</v>
      </c>
      <c r="E45" s="17">
        <f>21+8</f>
        <v>29</v>
      </c>
    </row>
    <row r="46" spans="1:5" s="6" customFormat="1" ht="31.95" customHeight="1" x14ac:dyDescent="0.3">
      <c r="A46" s="16" t="s">
        <v>142</v>
      </c>
      <c r="B46" s="3" t="s">
        <v>36</v>
      </c>
      <c r="C46" s="9" t="s">
        <v>84</v>
      </c>
      <c r="D46" s="15" t="s">
        <v>17</v>
      </c>
      <c r="E46" s="17">
        <f>65+142+112+116+39+23+82+39+282+15</f>
        <v>915</v>
      </c>
    </row>
    <row r="47" spans="1:5" s="6" customFormat="1" ht="34.5" customHeight="1" x14ac:dyDescent="0.3">
      <c r="A47" s="16" t="s">
        <v>143</v>
      </c>
      <c r="B47" s="3" t="s">
        <v>54</v>
      </c>
      <c r="C47" s="8" t="s">
        <v>83</v>
      </c>
      <c r="D47" s="18" t="s">
        <v>17</v>
      </c>
      <c r="E47" s="18">
        <f>557+26+26+26+26+15</f>
        <v>676</v>
      </c>
    </row>
    <row r="48" spans="1:5" s="6" customFormat="1" ht="42" customHeight="1" x14ac:dyDescent="0.3">
      <c r="A48" s="16" t="s">
        <v>144</v>
      </c>
      <c r="B48" s="3" t="s">
        <v>65</v>
      </c>
      <c r="C48" s="9" t="s">
        <v>179</v>
      </c>
      <c r="D48" s="15" t="s">
        <v>17</v>
      </c>
      <c r="E48" s="17">
        <v>44</v>
      </c>
    </row>
    <row r="49" spans="1:5" s="6" customFormat="1" ht="38.25" customHeight="1" x14ac:dyDescent="0.3">
      <c r="A49" s="16" t="s">
        <v>145</v>
      </c>
      <c r="B49" s="3" t="s">
        <v>64</v>
      </c>
      <c r="C49" s="9" t="s">
        <v>180</v>
      </c>
      <c r="D49" s="15" t="s">
        <v>6</v>
      </c>
      <c r="E49" s="18">
        <v>88</v>
      </c>
    </row>
    <row r="50" spans="1:5" s="6" customFormat="1" ht="39" customHeight="1" x14ac:dyDescent="0.3">
      <c r="A50" s="16" t="s">
        <v>146</v>
      </c>
      <c r="B50" s="3" t="s">
        <v>80</v>
      </c>
      <c r="C50" s="9" t="s">
        <v>81</v>
      </c>
      <c r="D50" s="15" t="s">
        <v>17</v>
      </c>
      <c r="E50" s="18">
        <f>197+16</f>
        <v>213</v>
      </c>
    </row>
    <row r="51" spans="1:5" s="6" customFormat="1" ht="42" customHeight="1" x14ac:dyDescent="0.3">
      <c r="A51" s="16" t="s">
        <v>147</v>
      </c>
      <c r="B51" s="3" t="s">
        <v>80</v>
      </c>
      <c r="C51" s="9" t="s">
        <v>88</v>
      </c>
      <c r="D51" s="15" t="s">
        <v>17</v>
      </c>
      <c r="E51" s="18">
        <v>15</v>
      </c>
    </row>
    <row r="52" spans="1:5" s="6" customFormat="1" ht="42" customHeight="1" x14ac:dyDescent="0.3">
      <c r="A52" s="16" t="s">
        <v>148</v>
      </c>
      <c r="B52" s="3" t="s">
        <v>200</v>
      </c>
      <c r="C52" s="9" t="s">
        <v>195</v>
      </c>
      <c r="D52" s="15" t="s">
        <v>6</v>
      </c>
      <c r="E52" s="18">
        <v>402</v>
      </c>
    </row>
    <row r="53" spans="1:5" s="6" customFormat="1" ht="33.75" customHeight="1" x14ac:dyDescent="0.3">
      <c r="A53" s="16" t="s">
        <v>119</v>
      </c>
      <c r="B53" s="3" t="s">
        <v>32</v>
      </c>
      <c r="C53" s="9" t="s">
        <v>207</v>
      </c>
      <c r="D53" s="15" t="s">
        <v>63</v>
      </c>
      <c r="E53" s="18">
        <v>3</v>
      </c>
    </row>
    <row r="54" spans="1:5" s="6" customFormat="1" ht="30.75" customHeight="1" x14ac:dyDescent="0.3">
      <c r="A54" s="16" t="s">
        <v>149</v>
      </c>
      <c r="B54" s="3" t="s">
        <v>197</v>
      </c>
      <c r="C54" s="9" t="s">
        <v>96</v>
      </c>
      <c r="D54" s="15" t="s">
        <v>6</v>
      </c>
      <c r="E54" s="18">
        <f>40+14+15+36</f>
        <v>105</v>
      </c>
    </row>
    <row r="55" spans="1:5" s="6" customFormat="1" ht="41.25" customHeight="1" x14ac:dyDescent="0.3">
      <c r="A55" s="16" t="s">
        <v>150</v>
      </c>
      <c r="B55" s="3" t="s">
        <v>32</v>
      </c>
      <c r="C55" s="9" t="s">
        <v>182</v>
      </c>
      <c r="D55" s="15" t="s">
        <v>63</v>
      </c>
      <c r="E55" s="18">
        <v>6.8</v>
      </c>
    </row>
    <row r="56" spans="1:5" s="6" customFormat="1" ht="36" customHeight="1" x14ac:dyDescent="0.3">
      <c r="A56" s="16" t="s">
        <v>151</v>
      </c>
      <c r="B56" s="3" t="s">
        <v>32</v>
      </c>
      <c r="C56" s="9" t="s">
        <v>183</v>
      </c>
      <c r="D56" s="15" t="s">
        <v>63</v>
      </c>
      <c r="E56" s="22">
        <v>14</v>
      </c>
    </row>
    <row r="57" spans="1:5" s="6" customFormat="1" ht="30.75" customHeight="1" x14ac:dyDescent="0.3">
      <c r="A57" s="16" t="s">
        <v>152</v>
      </c>
      <c r="B57" s="3" t="s">
        <v>199</v>
      </c>
      <c r="C57" s="9" t="s">
        <v>97</v>
      </c>
      <c r="D57" s="15" t="s">
        <v>17</v>
      </c>
      <c r="E57" s="18">
        <f>9+9+3</f>
        <v>21</v>
      </c>
    </row>
    <row r="58" spans="1:5" s="6" customFormat="1" ht="30.75" customHeight="1" x14ac:dyDescent="0.3">
      <c r="A58" s="16" t="s">
        <v>153</v>
      </c>
      <c r="B58" s="3" t="s">
        <v>202</v>
      </c>
      <c r="C58" s="28" t="s">
        <v>90</v>
      </c>
      <c r="D58" s="18" t="s">
        <v>17</v>
      </c>
      <c r="E58" s="18">
        <v>4</v>
      </c>
    </row>
    <row r="59" spans="1:5" s="6" customFormat="1" ht="30" customHeight="1" x14ac:dyDescent="0.3">
      <c r="A59" s="16" t="s">
        <v>154</v>
      </c>
      <c r="B59" s="3" t="s">
        <v>202</v>
      </c>
      <c r="C59" s="9" t="s">
        <v>181</v>
      </c>
      <c r="D59" s="15" t="s">
        <v>62</v>
      </c>
      <c r="E59" s="18">
        <v>1</v>
      </c>
    </row>
    <row r="60" spans="1:5" s="6" customFormat="1" ht="27.75" customHeight="1" x14ac:dyDescent="0.3">
      <c r="A60" s="16" t="s">
        <v>155</v>
      </c>
      <c r="B60" s="3" t="s">
        <v>202</v>
      </c>
      <c r="C60" s="9" t="s">
        <v>89</v>
      </c>
      <c r="D60" s="15" t="s">
        <v>62</v>
      </c>
      <c r="E60" s="18">
        <v>1</v>
      </c>
    </row>
    <row r="61" spans="1:5" s="6" customFormat="1" ht="33.75" customHeight="1" x14ac:dyDescent="0.3">
      <c r="A61" s="26" t="s">
        <v>98</v>
      </c>
      <c r="B61" s="38" t="s">
        <v>91</v>
      </c>
      <c r="C61" s="38"/>
      <c r="D61" s="38"/>
      <c r="E61" s="38"/>
    </row>
    <row r="62" spans="1:5" s="6" customFormat="1" ht="40.5" customHeight="1" x14ac:dyDescent="0.3">
      <c r="A62" s="16" t="s">
        <v>156</v>
      </c>
      <c r="B62" s="3" t="s">
        <v>203</v>
      </c>
      <c r="C62" s="9" t="s">
        <v>49</v>
      </c>
      <c r="D62" s="15" t="s">
        <v>6</v>
      </c>
      <c r="E62" s="17">
        <f>6150+413</f>
        <v>6563</v>
      </c>
    </row>
    <row r="63" spans="1:5" s="6" customFormat="1" ht="37.5" customHeight="1" x14ac:dyDescent="0.3">
      <c r="A63" s="16" t="s">
        <v>157</v>
      </c>
      <c r="B63" s="3" t="s">
        <v>203</v>
      </c>
      <c r="C63" s="9" t="s">
        <v>94</v>
      </c>
      <c r="D63" s="15" t="s">
        <v>6</v>
      </c>
      <c r="E63" s="17">
        <f>6150+413</f>
        <v>6563</v>
      </c>
    </row>
    <row r="64" spans="1:5" s="6" customFormat="1" ht="30" customHeight="1" x14ac:dyDescent="0.3">
      <c r="A64" s="29" t="s">
        <v>158</v>
      </c>
      <c r="B64" s="3" t="s">
        <v>22</v>
      </c>
      <c r="C64" s="9" t="s">
        <v>28</v>
      </c>
      <c r="D64" s="15" t="s">
        <v>6</v>
      </c>
      <c r="E64" s="17">
        <f>4100+275</f>
        <v>4375</v>
      </c>
    </row>
    <row r="65" spans="1:8" s="6" customFormat="1" ht="34.5" customHeight="1" x14ac:dyDescent="0.3">
      <c r="A65" s="16" t="s">
        <v>159</v>
      </c>
      <c r="B65" s="3" t="s">
        <v>22</v>
      </c>
      <c r="C65" s="9" t="s">
        <v>44</v>
      </c>
      <c r="D65" s="15" t="s">
        <v>6</v>
      </c>
      <c r="E65" s="17">
        <v>4375</v>
      </c>
    </row>
    <row r="66" spans="1:8" s="6" customFormat="1" ht="31.5" hidden="1" customHeight="1" x14ac:dyDescent="0.3">
      <c r="A66" s="16" t="s">
        <v>160</v>
      </c>
      <c r="B66" s="30"/>
      <c r="C66" s="24"/>
      <c r="D66" s="24"/>
      <c r="E66" s="24"/>
    </row>
    <row r="67" spans="1:8" s="6" customFormat="1" ht="45.75" customHeight="1" x14ac:dyDescent="0.3">
      <c r="A67" s="29" t="s">
        <v>161</v>
      </c>
      <c r="B67" s="3" t="s">
        <v>32</v>
      </c>
      <c r="C67" s="9" t="s">
        <v>38</v>
      </c>
      <c r="D67" s="15" t="s">
        <v>17</v>
      </c>
      <c r="E67" s="17">
        <v>262</v>
      </c>
    </row>
    <row r="68" spans="1:8" s="6" customFormat="1" ht="33.75" customHeight="1" x14ac:dyDescent="0.3">
      <c r="A68" s="16" t="s">
        <v>162</v>
      </c>
      <c r="B68" s="25" t="s">
        <v>95</v>
      </c>
      <c r="C68" s="31" t="s">
        <v>184</v>
      </c>
      <c r="D68" s="18" t="s">
        <v>6</v>
      </c>
      <c r="E68" s="18">
        <v>541</v>
      </c>
    </row>
    <row r="69" spans="1:8" s="6" customFormat="1" ht="32.25" customHeight="1" x14ac:dyDescent="0.3">
      <c r="A69" s="16" t="s">
        <v>163</v>
      </c>
      <c r="B69" s="3" t="s">
        <v>31</v>
      </c>
      <c r="C69" s="9" t="s">
        <v>58</v>
      </c>
      <c r="D69" s="15" t="s">
        <v>17</v>
      </c>
      <c r="E69" s="17">
        <f>10.5+15+9.5+20.3</f>
        <v>55.3</v>
      </c>
    </row>
    <row r="70" spans="1:8" s="6" customFormat="1" ht="27.75" customHeight="1" x14ac:dyDescent="0.3">
      <c r="A70" s="16" t="s">
        <v>164</v>
      </c>
      <c r="B70" s="3" t="s">
        <v>16</v>
      </c>
      <c r="C70" s="9" t="s">
        <v>35</v>
      </c>
      <c r="D70" s="15" t="s">
        <v>5</v>
      </c>
      <c r="E70" s="32">
        <v>7.46</v>
      </c>
    </row>
    <row r="71" spans="1:8" s="6" customFormat="1" ht="37.5" customHeight="1" x14ac:dyDescent="0.3">
      <c r="A71" s="29" t="s">
        <v>165</v>
      </c>
      <c r="B71" s="3" t="s">
        <v>16</v>
      </c>
      <c r="C71" s="9" t="s">
        <v>102</v>
      </c>
      <c r="D71" s="15" t="s">
        <v>17</v>
      </c>
      <c r="E71" s="17">
        <v>20</v>
      </c>
    </row>
    <row r="72" spans="1:8" s="6" customFormat="1" ht="27.75" customHeight="1" x14ac:dyDescent="0.3">
      <c r="A72" s="26" t="s">
        <v>99</v>
      </c>
      <c r="B72" s="38" t="s">
        <v>100</v>
      </c>
      <c r="C72" s="38"/>
      <c r="D72" s="38"/>
      <c r="E72" s="38"/>
    </row>
    <row r="73" spans="1:8" s="6" customFormat="1" ht="33" customHeight="1" x14ac:dyDescent="0.3">
      <c r="A73" s="16" t="s">
        <v>166</v>
      </c>
      <c r="B73" s="3" t="s">
        <v>33</v>
      </c>
      <c r="C73" s="2" t="s">
        <v>26</v>
      </c>
      <c r="D73" s="15" t="s">
        <v>6</v>
      </c>
      <c r="E73" s="17">
        <v>1055.83</v>
      </c>
      <c r="H73" s="11"/>
    </row>
    <row r="74" spans="1:8" s="6" customFormat="1" ht="33" customHeight="1" x14ac:dyDescent="0.3">
      <c r="A74" s="16" t="s">
        <v>167</v>
      </c>
      <c r="B74" s="3" t="s">
        <v>33</v>
      </c>
      <c r="C74" s="2" t="s">
        <v>185</v>
      </c>
      <c r="D74" s="15" t="s">
        <v>6</v>
      </c>
      <c r="E74" s="17">
        <v>1100.33</v>
      </c>
      <c r="H74" s="11"/>
    </row>
    <row r="75" spans="1:8" s="6" customFormat="1" ht="30" customHeight="1" x14ac:dyDescent="0.3">
      <c r="A75" s="16" t="s">
        <v>168</v>
      </c>
      <c r="B75" s="3" t="s">
        <v>20</v>
      </c>
      <c r="C75" s="8" t="s">
        <v>101</v>
      </c>
      <c r="D75" s="15" t="s">
        <v>19</v>
      </c>
      <c r="E75" s="15">
        <v>104</v>
      </c>
      <c r="H75" s="11"/>
    </row>
    <row r="76" spans="1:8" s="6" customFormat="1" ht="45.75" customHeight="1" x14ac:dyDescent="0.3">
      <c r="A76" s="16" t="s">
        <v>169</v>
      </c>
      <c r="B76" s="3" t="s">
        <v>34</v>
      </c>
      <c r="C76" s="8" t="s">
        <v>186</v>
      </c>
      <c r="D76" s="15" t="s">
        <v>62</v>
      </c>
      <c r="E76" s="15">
        <v>19</v>
      </c>
      <c r="H76" s="11"/>
    </row>
    <row r="77" spans="1:8" s="6" customFormat="1" ht="43.5" customHeight="1" x14ac:dyDescent="0.3">
      <c r="A77" s="16" t="s">
        <v>170</v>
      </c>
      <c r="B77" s="3" t="s">
        <v>34</v>
      </c>
      <c r="C77" s="8" t="s">
        <v>187</v>
      </c>
      <c r="D77" s="15" t="s">
        <v>62</v>
      </c>
      <c r="E77" s="15">
        <v>27</v>
      </c>
      <c r="H77" s="11"/>
    </row>
    <row r="78" spans="1:8" s="6" customFormat="1" ht="40.5" customHeight="1" x14ac:dyDescent="0.3">
      <c r="A78" s="16" t="s">
        <v>171</v>
      </c>
      <c r="B78" s="3" t="s">
        <v>34</v>
      </c>
      <c r="C78" s="8" t="s">
        <v>188</v>
      </c>
      <c r="D78" s="15" t="s">
        <v>62</v>
      </c>
      <c r="E78" s="15">
        <v>18</v>
      </c>
      <c r="H78" s="11"/>
    </row>
    <row r="79" spans="1:8" s="6" customFormat="1" ht="37.5" customHeight="1" x14ac:dyDescent="0.3">
      <c r="A79" s="16" t="s">
        <v>172</v>
      </c>
      <c r="B79" s="3" t="s">
        <v>34</v>
      </c>
      <c r="C79" s="8" t="s">
        <v>189</v>
      </c>
      <c r="D79" s="15" t="s">
        <v>62</v>
      </c>
      <c r="E79" s="15">
        <v>10</v>
      </c>
      <c r="H79" s="11"/>
    </row>
    <row r="80" spans="1:8" s="6" customFormat="1" ht="37.5" customHeight="1" x14ac:dyDescent="0.3">
      <c r="A80" s="16" t="s">
        <v>173</v>
      </c>
      <c r="B80" s="3" t="s">
        <v>34</v>
      </c>
      <c r="C80" s="8" t="s">
        <v>48</v>
      </c>
      <c r="D80" s="15" t="s">
        <v>62</v>
      </c>
      <c r="E80" s="15">
        <v>9</v>
      </c>
      <c r="H80" s="11"/>
    </row>
    <row r="81" spans="1:9" s="6" customFormat="1" ht="39" customHeight="1" x14ac:dyDescent="0.3">
      <c r="A81" s="16" t="s">
        <v>174</v>
      </c>
      <c r="B81" s="3" t="s">
        <v>34</v>
      </c>
      <c r="C81" s="8" t="s">
        <v>193</v>
      </c>
      <c r="D81" s="15" t="s">
        <v>62</v>
      </c>
      <c r="E81" s="15">
        <v>2</v>
      </c>
      <c r="H81" s="11"/>
      <c r="I81" s="7"/>
    </row>
    <row r="82" spans="1:9" s="6" customFormat="1" ht="26.25" customHeight="1" x14ac:dyDescent="0.3">
      <c r="A82" s="16" t="s">
        <v>175</v>
      </c>
      <c r="B82" s="3" t="s">
        <v>39</v>
      </c>
      <c r="C82" s="9" t="s">
        <v>190</v>
      </c>
      <c r="D82" s="15" t="s">
        <v>17</v>
      </c>
      <c r="E82" s="17">
        <v>380</v>
      </c>
      <c r="H82" s="11"/>
      <c r="I82" s="7"/>
    </row>
    <row r="83" spans="1:9" s="6" customFormat="1" ht="33.6" customHeight="1" x14ac:dyDescent="0.3">
      <c r="A83" s="16" t="s">
        <v>176</v>
      </c>
      <c r="B83" s="3" t="s">
        <v>196</v>
      </c>
      <c r="C83" s="9" t="s">
        <v>208</v>
      </c>
      <c r="D83" s="15" t="s">
        <v>209</v>
      </c>
      <c r="E83" s="22">
        <v>1</v>
      </c>
      <c r="H83" s="11"/>
      <c r="I83" s="7"/>
    </row>
    <row r="84" spans="1:9" s="6" customFormat="1" ht="25.5" customHeight="1" x14ac:dyDescent="0.3">
      <c r="A84" s="16" t="s">
        <v>192</v>
      </c>
      <c r="B84" s="3" t="s">
        <v>50</v>
      </c>
      <c r="C84" s="9" t="s">
        <v>191</v>
      </c>
      <c r="D84" s="15" t="s">
        <v>17</v>
      </c>
      <c r="E84" s="15">
        <v>44</v>
      </c>
      <c r="H84" s="11"/>
    </row>
    <row r="85" spans="1:9" s="6" customFormat="1" ht="22.2" customHeight="1" x14ac:dyDescent="0.3">
      <c r="A85" s="26"/>
      <c r="B85" s="36" t="s">
        <v>29</v>
      </c>
      <c r="C85" s="36"/>
      <c r="D85" s="36"/>
      <c r="E85" s="36"/>
    </row>
    <row r="86" spans="1:9" s="6" customFormat="1" ht="29.4" customHeight="1" x14ac:dyDescent="0.3">
      <c r="A86" s="16" t="s">
        <v>211</v>
      </c>
      <c r="B86" s="35" t="s">
        <v>210</v>
      </c>
      <c r="C86" s="35"/>
      <c r="D86" s="15" t="s">
        <v>25</v>
      </c>
      <c r="E86" s="22">
        <v>1</v>
      </c>
    </row>
    <row r="87" spans="1:9" s="6" customFormat="1" ht="9" customHeight="1" x14ac:dyDescent="0.3">
      <c r="A87" s="40"/>
      <c r="B87" s="40"/>
      <c r="C87" s="40"/>
      <c r="D87" s="40"/>
      <c r="E87" s="40"/>
    </row>
    <row r="95" spans="1:9" x14ac:dyDescent="0.3">
      <c r="G95" s="4"/>
    </row>
    <row r="97" ht="33" customHeight="1" x14ac:dyDescent="0.3"/>
  </sheetData>
  <mergeCells count="14">
    <mergeCell ref="G2:M2"/>
    <mergeCell ref="A87:E87"/>
    <mergeCell ref="B61:E61"/>
    <mergeCell ref="B72:E72"/>
    <mergeCell ref="B85:E85"/>
    <mergeCell ref="A1:E1"/>
    <mergeCell ref="B2:E2"/>
    <mergeCell ref="A3:E3"/>
    <mergeCell ref="B86:C86"/>
    <mergeCell ref="B19:E19"/>
    <mergeCell ref="B6:E6"/>
    <mergeCell ref="A4:E4"/>
    <mergeCell ref="B32:E32"/>
    <mergeCell ref="B42:E42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5" fitToHeight="6" orientation="portrait" r:id="rId1"/>
  <headerFooter>
    <oddFooter>&amp;C&amp;P</oddFooter>
  </headerFooter>
  <rowBreaks count="2" manualBreakCount="2">
    <brk id="37" max="6" man="1"/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całość</vt:lpstr>
      <vt:lpstr>całość!Obszar_wydruku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Paweł Kowal</cp:lastModifiedBy>
  <cp:lastPrinted>2025-03-26T18:20:13Z</cp:lastPrinted>
  <dcterms:created xsi:type="dcterms:W3CDTF">2020-07-14T05:21:31Z</dcterms:created>
  <dcterms:modified xsi:type="dcterms:W3CDTF">2025-04-30T12:39:40Z</dcterms:modified>
</cp:coreProperties>
</file>